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5f9876861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4cba52be8a04af0"/>
    <x:sheet xmlns:r="http://schemas.openxmlformats.org/officeDocument/2006/relationships" name="Control Evaluation" sheetId="2" r:id="Re5f8292b91734190"/>
    <x:sheet xmlns:r="http://schemas.openxmlformats.org/officeDocument/2006/relationships" name="Dashboard" sheetId="3" r:id="R249c5b6981934511"/>
    <x:sheet xmlns:r="http://schemas.openxmlformats.org/officeDocument/2006/relationships" name="Reference Data" sheetId="4" r:id="R846818864cbd4262"/>
    <x:sheet xmlns:r="http://schemas.openxmlformats.org/officeDocument/2006/relationships" name="Revision History" sheetId="5" r:id="R0307942068a244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  <x:xf numFmtId="201" fontId="8" fillId="6" borderId="0" xfId="0" applyNumberFormat="1" applyFont="1" applyFill="1" applyBorder="1" applyAlignment="1">
      <x:alignment horizontal="center" vertical="center"/>
    </x:xf>
    <x:xf numFmtId="201" fontId="8" fillId="6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  <x:dxfs count="4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3ddf62e5a46d2" /><Relationship Type="http://schemas.openxmlformats.org/officeDocument/2006/relationships/theme" Target="/xl/theme/theme1.xml" Id="Rb1cf38d4c2b34f5b" /><Relationship Type="http://schemas.openxmlformats.org/officeDocument/2006/relationships/sharedStrings" Target="/xl/sharedStrings.xml" Id="R9bb4a89eb8fd4a63" /><Relationship Type="http://schemas.openxmlformats.org/officeDocument/2006/relationships/worksheet" Target="/xl/worksheets/sheet1.xml" Id="Rb4cba52be8a04af0" /><Relationship Type="http://schemas.openxmlformats.org/officeDocument/2006/relationships/worksheet" Target="/xl/worksheets/sheet2.xml" Id="Re5f8292b91734190" /><Relationship Type="http://schemas.openxmlformats.org/officeDocument/2006/relationships/worksheet" Target="/xl/worksheets/sheet3.xml" Id="R249c5b6981934511" /><Relationship Type="http://schemas.openxmlformats.org/officeDocument/2006/relationships/worksheet" Target="/xl/worksheets/sheet4.xml" Id="R846818864cbd4262" /><Relationship Type="http://schemas.openxmlformats.org/officeDocument/2006/relationships/worksheet" Target="/xl/worksheets/sheet5.xml" Id="R0307942068a244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035e196ab9541b4" /><Relationship Type="http://schemas.openxmlformats.org/officeDocument/2006/relationships/chart" Target="/xl/drawings/charts/chart2.xml" Id="Rb2ea08231639476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Control Coverage by Domain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Applicable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Evaluated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'Dashboard'!$F$6:$F$9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Average Effectiveness by Domain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Average Score</c:v>
          </c:tx>
          <c:cat>
            <c:strRef>
              <c:f>'Dashboard'!$I$6:$I$9</c:f>
              <c:strCache>
                <c:ptCount val="0"/>
              </c:strCache>
            </c:strRef>
          </c:cat>
          <c:val>
            <c:numRef>
              <c:f>'Dashboard'!$J$6:$J$9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35e196ab9541b4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12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2ea08231639476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ecurityControlEvaluationTable" displayName="SecurityControlEvaluationTable" ref="A5:P98" headerRowCount="1" totalsRowCount="0" totalsRowShown="0">
  <x:tableColumns count="16">
    <x:tableColumn id="1" name="Control Ref."/>
    <x:tableColumn id="2" name="Domain"/>
    <x:tableColumn id="3" name="Paraphrased Control Theme"/>
    <x:tableColumn id="4" name="Applicable?"/>
    <x:tableColumn id="5" name="Implementation Status"/>
    <x:tableColumn id="6" name="Design Score (1-5)"/>
    <x:tableColumn id="7" name="Operating Score (1-5)"/>
    <x:tableColumn id="8" name="Overall Effectiveness"/>
    <x:tableColumn id="9" name="Effectiveness Band"/>
    <x:tableColumn id="10" name="Evidence / Reference"/>
    <x:tableColumn id="11" name="Finding Count"/>
    <x:tableColumn id="12" name="Open Actions"/>
    <x:tableColumn id="13" name="Control Owner"/>
    <x:tableColumn id="14" name="Last Review"/>
    <x:tableColumn id="15" name="Next Review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5fe51f0dac43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cb5097cef89343a3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Security Control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evaluate the design and operating effectiveness of the 93 Annex A controls and visualize control maturity by domain. Control themes are paraphrased. Use the organization’s SoA to decide applicability before evaluating effectiveness.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Set Applicable? based on the approved/working Statement of Applicability.</x:v>
      </x:c>
    </x:row>
    <x:row r="11">
      <x:c r="A11" s="41" t="str">
        <x:v>2</x:v>
      </x:c>
      <x:c r="B11" s="30" t="str">
        <x:v>Use Implementation Status to distinguish absence, partial implementation and implemented controls.</x:v>
      </x:c>
    </x:row>
    <x:row r="12">
      <x:c r="A12" s="41" t="str">
        <x:v>3</x:v>
      </x:c>
      <x:c r="B12" s="30" t="str">
        <x:v>Rate Design and Operating Effectiveness from 1 to 5 only when enough evidence exists.</x:v>
      </x:c>
    </x:row>
    <x:row r="13">
      <x:c r="A13" s="41" t="str">
        <x:v>4</x:v>
      </x:c>
      <x:c r="B13" s="30" t="str">
        <x:v>Overall Effectiveness is calculated as the lower of design and operating scores.</x:v>
      </x:c>
    </x:row>
    <x:row r="14">
      <x:c r="A14" s="41" t="str">
        <x:v>5</x:v>
      </x:c>
      <x:c r="B14" s="30" t="str">
        <x:v>Record findings/open actions for controls needing remediation.</x:v>
      </x:c>
    </x:row>
    <x:row r="15">
      <x:c r="A15" s="41" t="str">
        <x:v>6</x:v>
      </x:c>
      <x:c r="B15" s="30" t="str">
        <x:v>Dashboard summarizes domain coverage, effectiveness and open gaps.</x:v>
      </x:c>
    </x:row>
    <x:row r="16">
      <x:c r="A16" s="41" t="str">
        <x:v>7</x:v>
      </x:c>
      <x:c r="B16" s="30" t="str">
        <x:v>Do not treat numerical scores as certification grades; they are internal management aids.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6" hidden="0" customWidth="1"/>
    <x:col min="3" max="3" width="40" hidden="0" customWidth="1"/>
    <x:col min="4" max="4" width="12" hidden="0" customWidth="1"/>
    <x:col min="5" max="5" width="20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34" hidden="0" customWidth="1"/>
    <x:col min="11" max="11" width="13" hidden="0" customWidth="1"/>
    <x:col min="12" max="12" width="13" hidden="0" customWidth="1"/>
    <x:col min="13" max="13" width="18" hidden="0" customWidth="1"/>
    <x:col min="14" max="14" width="13" hidden="0" customWidth="1"/>
    <x:col min="15" max="15" width="13" hidden="0" customWidth="1"/>
    <x:col min="16" max="16" width="24" hidden="0" customWidth="1"/>
  </x:cols>
  <x:sheetData>
    <x:row r="1" ht="26" customHeight="1">
      <x:c r="A1" s="5" t="str">
        <x:v>Security Control Evaluation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Control Ref.</x:v>
      </x:c>
      <x:c r="B5" s="22" t="str">
        <x:v>Domain</x:v>
      </x:c>
      <x:c r="C5" s="22" t="str">
        <x:v>Paraphrased Control Theme</x:v>
      </x:c>
      <x:c r="D5" s="22" t="str">
        <x:v>Applicable?</x:v>
      </x:c>
      <x:c r="E5" s="22" t="str">
        <x:v>Implementation Status</x:v>
      </x:c>
      <x:c r="F5" s="22" t="str">
        <x:v>Design Score (1-5)</x:v>
      </x:c>
      <x:c r="G5" s="22" t="str">
        <x:v>Operating Score (1-5)</x:v>
      </x:c>
      <x:c r="H5" s="22" t="str">
        <x:v>Overall Effectiveness</x:v>
      </x:c>
      <x:c r="I5" s="22" t="str">
        <x:v>Effectiveness Band</x:v>
      </x:c>
      <x:c r="J5" s="22" t="str">
        <x:v>Evidence / Reference</x:v>
      </x:c>
      <x:c r="K5" s="22" t="str">
        <x:v>Finding Count</x:v>
      </x:c>
      <x:c r="L5" s="22" t="str">
        <x:v>Open Actions</x:v>
      </x:c>
      <x:c r="M5" s="22" t="str">
        <x:v>Control Owner</x:v>
      </x:c>
      <x:c r="N5" s="22" t="str">
        <x:v>Last Review</x:v>
      </x:c>
      <x:c r="O5" s="22" t="str">
        <x:v>Next Review</x:v>
      </x:c>
      <x:c r="P5" s="22" t="str">
        <x:v>Notes</x:v>
      </x:c>
    </x:row>
    <x:row r="6">
      <x:c r="A6" s="30" t="str">
        <x:v>5.1</x:v>
      </x:c>
      <x:c r="B6" s="30" t="str">
        <x:v>Organizational</x:v>
      </x:c>
      <x:c r="C6" s="30" t="str">
        <x:v>Information security policy framework</x:v>
      </x:c>
      <x:c r="D6" s="30" t="str">
        <x:v>Pending</x:v>
      </x:c>
      <x:c r="E6" s="30" t="str">
        <x:v>Not Assessed</x:v>
      </x:c>
      <x:c r="F6" s="30"/>
      <x:c r="G6" s="30"/>
      <x:c r="H6" s="30" t="str">
        <x:f>IF(OR(F6="",G6=""),"",MIN(F6,G6))</x:f>
      </x:c>
      <x:c r="I6" s="30" t="str">
        <x:f>IF(H6="","",IF(H6&gt;=4,"Effective",IF(H6&gt;=3,"Partially Effective","Ineffective")))</x:f>
      </x:c>
      <x:c r="J6" s="30" t="str"/>
      <x:c r="K6" s="30" t="n">
        <x:v>0</x:v>
      </x:c>
      <x:c r="L6" s="30" t="n">
        <x:v>0</x:v>
      </x:c>
      <x:c r="M6" s="30" t="str"/>
      <x:c r="N6" s="44"/>
      <x:c r="O6" s="44"/>
      <x:c r="P6" s="30" t="str"/>
    </x:row>
    <x:row r="7">
      <x:c r="A7" s="30" t="str">
        <x:v>5.2</x:v>
      </x:c>
      <x:c r="B7" s="30" t="str">
        <x:v>Organizational</x:v>
      </x:c>
      <x:c r="C7" s="30" t="str">
        <x:v>Security roles, ownership and accountability</x:v>
      </x:c>
      <x:c r="D7" s="30" t="str">
        <x:v>Pending</x:v>
      </x:c>
      <x:c r="E7" s="30" t="str">
        <x:v>Not Assessed</x:v>
      </x:c>
      <x:c r="F7" s="30"/>
      <x:c r="G7" s="30"/>
      <x:c r="H7" s="30" t="str">
        <x:f>IF(OR(F7="",G7=""),"",MIN(F7,G7))</x:f>
      </x:c>
      <x:c r="I7" s="30" t="str">
        <x:f>IF(H7="","",IF(H7&gt;=4,"Effective",IF(H7&gt;=3,"Partially Effective","Ineffective")))</x:f>
      </x:c>
      <x:c r="J7" s="30" t="str"/>
      <x:c r="K7" s="30" t="n">
        <x:v>0</x:v>
      </x:c>
      <x:c r="L7" s="30" t="n">
        <x:v>0</x:v>
      </x:c>
      <x:c r="M7" s="30" t="str"/>
      <x:c r="N7" s="44"/>
      <x:c r="O7" s="44"/>
      <x:c r="P7" s="30" t="str"/>
    </x:row>
    <x:row r="8">
      <x:c r="A8" s="30" t="str">
        <x:v>5.3</x:v>
      </x:c>
      <x:c r="B8" s="30" t="str">
        <x:v>Organizational</x:v>
      </x:c>
      <x:c r="C8" s="30" t="str">
        <x:v>Separation of conflicting duties</x:v>
      </x:c>
      <x:c r="D8" s="30" t="str">
        <x:v>Pending</x:v>
      </x:c>
      <x:c r="E8" s="30" t="str">
        <x:v>Not Assessed</x:v>
      </x:c>
      <x:c r="F8" s="30"/>
      <x:c r="G8" s="30"/>
      <x:c r="H8" s="30" t="str">
        <x:f>IF(OR(F8="",G8=""),"",MIN(F8,G8))</x:f>
      </x:c>
      <x:c r="I8" s="30" t="str">
        <x:f>IF(H8="","",IF(H8&gt;=4,"Effective",IF(H8&gt;=3,"Partially Effective","Ineffective")))</x:f>
      </x:c>
      <x:c r="J8" s="30" t="str"/>
      <x:c r="K8" s="30" t="n">
        <x:v>0</x:v>
      </x:c>
      <x:c r="L8" s="30" t="n">
        <x:v>0</x:v>
      </x:c>
      <x:c r="M8" s="30" t="str"/>
      <x:c r="N8" s="44"/>
      <x:c r="O8" s="44"/>
      <x:c r="P8" s="30" t="str"/>
    </x:row>
    <x:row r="9">
      <x:c r="A9" s="30" t="str">
        <x:v>5.4</x:v>
      </x:c>
      <x:c r="B9" s="30" t="str">
        <x:v>Organizational</x:v>
      </x:c>
      <x:c r="C9" s="30" t="str">
        <x:v>Management responsibilities for security</x:v>
      </x:c>
      <x:c r="D9" s="30" t="str">
        <x:v>Pending</x:v>
      </x:c>
      <x:c r="E9" s="30" t="str">
        <x:v>Not Assessed</x:v>
      </x:c>
      <x:c r="F9" s="30"/>
      <x:c r="G9" s="30"/>
      <x:c r="H9" s="30" t="str">
        <x:f>IF(OR(F9="",G9=""),"",MIN(F9,G9))</x:f>
      </x:c>
      <x:c r="I9" s="30" t="str">
        <x:f>IF(H9="","",IF(H9&gt;=4,"Effective",IF(H9&gt;=3,"Partially Effective","Ineffective")))</x:f>
      </x:c>
      <x:c r="J9" s="30" t="str"/>
      <x:c r="K9" s="30" t="n">
        <x:v>0</x:v>
      </x:c>
      <x:c r="L9" s="30" t="n">
        <x:v>0</x:v>
      </x:c>
      <x:c r="M9" s="30" t="str"/>
      <x:c r="N9" s="44"/>
      <x:c r="O9" s="44"/>
      <x:c r="P9" s="30" t="str"/>
    </x:row>
    <x:row r="10">
      <x:c r="A10" s="30" t="str">
        <x:v>5.5</x:v>
      </x:c>
      <x:c r="B10" s="30" t="str">
        <x:v>Organizational</x:v>
      </x:c>
      <x:c r="C10" s="30" t="str">
        <x:v>Security-related contact with authorities</x:v>
      </x:c>
      <x:c r="D10" s="30" t="str">
        <x:v>Pending</x:v>
      </x:c>
      <x:c r="E10" s="30" t="str">
        <x:v>Not Assessed</x:v>
      </x:c>
      <x:c r="F10" s="30"/>
      <x:c r="G10" s="30"/>
      <x:c r="H10" s="30" t="str">
        <x:f>IF(OR(F10="",G10=""),"",MIN(F10,G10))</x:f>
      </x:c>
      <x:c r="I10" s="30" t="str">
        <x:f>IF(H10="","",IF(H10&gt;=4,"Effective",IF(H10&gt;=3,"Partially Effective","Ineffective")))</x:f>
      </x:c>
      <x:c r="J10" s="30" t="str"/>
      <x:c r="K10" s="30" t="n">
        <x:v>0</x:v>
      </x:c>
      <x:c r="L10" s="30" t="n">
        <x:v>0</x:v>
      </x:c>
      <x:c r="M10" s="30" t="str"/>
      <x:c r="N10" s="44"/>
      <x:c r="O10" s="44"/>
      <x:c r="P10" s="30" t="str"/>
    </x:row>
    <x:row r="11">
      <x:c r="A11" s="30" t="str">
        <x:v>5.6</x:v>
      </x:c>
      <x:c r="B11" s="30" t="str">
        <x:v>Organizational</x:v>
      </x:c>
      <x:c r="C11" s="30" t="str">
        <x:v>Security-related contact with relevant groups and forums</x:v>
      </x:c>
      <x:c r="D11" s="30" t="str">
        <x:v>Pending</x:v>
      </x:c>
      <x:c r="E11" s="30" t="str">
        <x:v>Not Assessed</x:v>
      </x:c>
      <x:c r="F11" s="30"/>
      <x:c r="G11" s="30"/>
      <x:c r="H11" s="30" t="str">
        <x:f>IF(OR(F11="",G11=""),"",MIN(F11,G11))</x:f>
      </x:c>
      <x:c r="I11" s="30" t="str">
        <x:f>IF(H11="","",IF(H11&gt;=4,"Effective",IF(H11&gt;=3,"Partially Effective","Ineffective")))</x:f>
      </x:c>
      <x:c r="J11" s="30" t="str"/>
      <x:c r="K11" s="30" t="n">
        <x:v>0</x:v>
      </x:c>
      <x:c r="L11" s="30" t="n">
        <x:v>0</x:v>
      </x:c>
      <x:c r="M11" s="30" t="str"/>
      <x:c r="N11" s="44"/>
      <x:c r="O11" s="44"/>
      <x:c r="P11" s="30" t="str"/>
    </x:row>
    <x:row r="12">
      <x:c r="A12" s="30" t="str">
        <x:v>5.7</x:v>
      </x:c>
      <x:c r="B12" s="30" t="str">
        <x:v>Organizational</x:v>
      </x:c>
      <x:c r="C12" s="30" t="str">
        <x:v>Threat intelligence collection and use</x:v>
      </x:c>
      <x:c r="D12" s="30" t="str">
        <x:v>Pending</x:v>
      </x:c>
      <x:c r="E12" s="30" t="str">
        <x:v>Not Assessed</x:v>
      </x:c>
      <x:c r="F12" s="30"/>
      <x:c r="G12" s="30"/>
      <x:c r="H12" s="30" t="str">
        <x:f>IF(OR(F12="",G12=""),"",MIN(F12,G12))</x:f>
      </x:c>
      <x:c r="I12" s="30" t="str">
        <x:f>IF(H12="","",IF(H12&gt;=4,"Effective",IF(H12&gt;=3,"Partially Effective","Ineffective")))</x:f>
      </x:c>
      <x:c r="J12" s="30" t="str"/>
      <x:c r="K12" s="30" t="n">
        <x:v>0</x:v>
      </x:c>
      <x:c r="L12" s="30" t="n">
        <x:v>0</x:v>
      </x:c>
      <x:c r="M12" s="30" t="str"/>
      <x:c r="N12" s="44"/>
      <x:c r="O12" s="44"/>
      <x:c r="P12" s="30" t="str"/>
    </x:row>
    <x:row r="13">
      <x:c r="A13" s="30" t="str">
        <x:v>5.8</x:v>
      </x:c>
      <x:c r="B13" s="30" t="str">
        <x:v>Organizational</x:v>
      </x:c>
      <x:c r="C13" s="30" t="str">
        <x:v>Information security integrated into project management</x:v>
      </x:c>
      <x:c r="D13" s="30" t="str">
        <x:v>Pending</x:v>
      </x:c>
      <x:c r="E13" s="30" t="str">
        <x:v>Not Assessed</x:v>
      </x:c>
      <x:c r="F13" s="30"/>
      <x:c r="G13" s="30"/>
      <x:c r="H13" s="30" t="str">
        <x:f>IF(OR(F13="",G13=""),"",MIN(F13,G13))</x:f>
      </x:c>
      <x:c r="I13" s="30" t="str">
        <x:f>IF(H13="","",IF(H13&gt;=4,"Effective",IF(H13&gt;=3,"Partially Effective","Ineffective")))</x:f>
      </x:c>
      <x:c r="J13" s="30" t="str"/>
      <x:c r="K13" s="30" t="n">
        <x:v>0</x:v>
      </x:c>
      <x:c r="L13" s="30" t="n">
        <x:v>0</x:v>
      </x:c>
      <x:c r="M13" s="30" t="str"/>
      <x:c r="N13" s="44"/>
      <x:c r="O13" s="44"/>
      <x:c r="P13" s="30" t="str"/>
    </x:row>
    <x:row r="14">
      <x:c r="A14" s="30" t="str">
        <x:v>5.9</x:v>
      </x:c>
      <x:c r="B14" s="30" t="str">
        <x:v>Organizational</x:v>
      </x:c>
      <x:c r="C14" s="30" t="str">
        <x:v>Inventory and ownership of information and associated assets</x:v>
      </x:c>
      <x:c r="D14" s="30" t="str">
        <x:v>Pending</x:v>
      </x:c>
      <x:c r="E14" s="30" t="str">
        <x:v>Not Assessed</x:v>
      </x:c>
      <x:c r="F14" s="30"/>
      <x:c r="G14" s="30"/>
      <x:c r="H14" s="30" t="str">
        <x:f>IF(OR(F14="",G14=""),"",MIN(F14,G14))</x:f>
      </x:c>
      <x:c r="I14" s="30" t="str">
        <x:f>IF(H14="","",IF(H14&gt;=4,"Effective",IF(H14&gt;=3,"Partially Effective","Ineffective")))</x:f>
      </x:c>
      <x:c r="J14" s="30" t="str"/>
      <x:c r="K14" s="30" t="n">
        <x:v>0</x:v>
      </x:c>
      <x:c r="L14" s="30" t="n">
        <x:v>0</x:v>
      </x:c>
      <x:c r="M14" s="30" t="str"/>
      <x:c r="N14" s="44"/>
      <x:c r="O14" s="44"/>
      <x:c r="P14" s="30" t="str"/>
    </x:row>
    <x:row r="15">
      <x:c r="A15" s="30" t="str">
        <x:v>5.10</x:v>
      </x:c>
      <x:c r="B15" s="30" t="str">
        <x:v>Organizational</x:v>
      </x:c>
      <x:c r="C15" s="30" t="str">
        <x:v>Acceptable use of information and associated assets</x:v>
      </x:c>
      <x:c r="D15" s="30" t="str">
        <x:v>Pending</x:v>
      </x:c>
      <x:c r="E15" s="30" t="str">
        <x:v>Not Assessed</x:v>
      </x:c>
      <x:c r="F15" s="30"/>
      <x:c r="G15" s="30"/>
      <x:c r="H15" s="30" t="str">
        <x:f>IF(OR(F15="",G15=""),"",MIN(F15,G15))</x:f>
      </x:c>
      <x:c r="I15" s="30" t="str">
        <x:f>IF(H15="","",IF(H15&gt;=4,"Effective",IF(H15&gt;=3,"Partially Effective","Ineffective")))</x:f>
      </x:c>
      <x:c r="J15" s="30" t="str"/>
      <x:c r="K15" s="30" t="n">
        <x:v>0</x:v>
      </x:c>
      <x:c r="L15" s="30" t="n">
        <x:v>0</x:v>
      </x:c>
      <x:c r="M15" s="30" t="str"/>
      <x:c r="N15" s="44"/>
      <x:c r="O15" s="44"/>
      <x:c r="P15" s="30" t="str"/>
    </x:row>
    <x:row r="16">
      <x:c r="A16" s="30" t="str">
        <x:v>5.11</x:v>
      </x:c>
      <x:c r="B16" s="30" t="str">
        <x:v>Organizational</x:v>
      </x:c>
      <x:c r="C16" s="30" t="str">
        <x:v>Return of organizational assets</x:v>
      </x:c>
      <x:c r="D16" s="30" t="str">
        <x:v>Pending</x:v>
      </x:c>
      <x:c r="E16" s="30" t="str">
        <x:v>Not Assessed</x:v>
      </x:c>
      <x:c r="F16" s="30"/>
      <x:c r="G16" s="30"/>
      <x:c r="H16" s="30" t="str">
        <x:f>IF(OR(F16="",G16=""),"",MIN(F16,G16))</x:f>
      </x:c>
      <x:c r="I16" s="30" t="str">
        <x:f>IF(H16="","",IF(H16&gt;=4,"Effective",IF(H16&gt;=3,"Partially Effective","Ineffective")))</x:f>
      </x:c>
      <x:c r="J16" s="30" t="str"/>
      <x:c r="K16" s="30" t="n">
        <x:v>0</x:v>
      </x:c>
      <x:c r="L16" s="30" t="n">
        <x:v>0</x:v>
      </x:c>
      <x:c r="M16" s="30" t="str"/>
      <x:c r="N16" s="44"/>
      <x:c r="O16" s="44"/>
      <x:c r="P16" s="30" t="str"/>
    </x:row>
    <x:row r="17">
      <x:c r="A17" s="30" t="str">
        <x:v>5.12</x:v>
      </x:c>
      <x:c r="B17" s="30" t="str">
        <x:v>Organizational</x:v>
      </x:c>
      <x:c r="C17" s="30" t="str">
        <x:v>Information classification scheme</x:v>
      </x:c>
      <x:c r="D17" s="30" t="str">
        <x:v>Pending</x:v>
      </x:c>
      <x:c r="E17" s="30" t="str">
        <x:v>Not Assessed</x:v>
      </x:c>
      <x:c r="F17" s="30"/>
      <x:c r="G17" s="30"/>
      <x:c r="H17" s="30" t="str">
        <x:f>IF(OR(F17="",G17=""),"",MIN(F17,G17))</x:f>
      </x:c>
      <x:c r="I17" s="30" t="str">
        <x:f>IF(H17="","",IF(H17&gt;=4,"Effective",IF(H17&gt;=3,"Partially Effective","Ineffective")))</x:f>
      </x:c>
      <x:c r="J17" s="30" t="str"/>
      <x:c r="K17" s="30" t="n">
        <x:v>0</x:v>
      </x:c>
      <x:c r="L17" s="30" t="n">
        <x:v>0</x:v>
      </x:c>
      <x:c r="M17" s="30" t="str"/>
      <x:c r="N17" s="44"/>
      <x:c r="O17" s="44"/>
      <x:c r="P17" s="30" t="str"/>
    </x:row>
    <x:row r="18">
      <x:c r="A18" s="30" t="str">
        <x:v>5.13</x:v>
      </x:c>
      <x:c r="B18" s="30" t="str">
        <x:v>Organizational</x:v>
      </x:c>
      <x:c r="C18" s="30" t="str">
        <x:v>Information labelling practices</x:v>
      </x:c>
      <x:c r="D18" s="30" t="str">
        <x:v>Pending</x:v>
      </x:c>
      <x:c r="E18" s="30" t="str">
        <x:v>Not Assessed</x:v>
      </x:c>
      <x:c r="F18" s="30"/>
      <x:c r="G18" s="30"/>
      <x:c r="H18" s="30" t="str">
        <x:f>IF(OR(F18="",G18=""),"",MIN(F18,G18))</x:f>
      </x:c>
      <x:c r="I18" s="30" t="str">
        <x:f>IF(H18="","",IF(H18&gt;=4,"Effective",IF(H18&gt;=3,"Partially Effective","Ineffective")))</x:f>
      </x:c>
      <x:c r="J18" s="30" t="str"/>
      <x:c r="K18" s="30" t="n">
        <x:v>0</x:v>
      </x:c>
      <x:c r="L18" s="30" t="n">
        <x:v>0</x:v>
      </x:c>
      <x:c r="M18" s="30" t="str"/>
      <x:c r="N18" s="44"/>
      <x:c r="O18" s="44"/>
      <x:c r="P18" s="30" t="str"/>
    </x:row>
    <x:row r="19">
      <x:c r="A19" s="30" t="str">
        <x:v>5.14</x:v>
      </x:c>
      <x:c r="B19" s="30" t="str">
        <x:v>Organizational</x:v>
      </x:c>
      <x:c r="C19" s="30" t="str">
        <x:v>Secure information transfer</x:v>
      </x:c>
      <x:c r="D19" s="30" t="str">
        <x:v>Pending</x:v>
      </x:c>
      <x:c r="E19" s="30" t="str">
        <x:v>Not Assessed</x:v>
      </x:c>
      <x:c r="F19" s="30"/>
      <x:c r="G19" s="30"/>
      <x:c r="H19" s="30" t="str">
        <x:f>IF(OR(F19="",G19=""),"",MIN(F19,G19))</x:f>
      </x:c>
      <x:c r="I19" s="30" t="str">
        <x:f>IF(H19="","",IF(H19&gt;=4,"Effective",IF(H19&gt;=3,"Partially Effective","Ineffective")))</x:f>
      </x:c>
      <x:c r="J19" s="30" t="str"/>
      <x:c r="K19" s="30" t="n">
        <x:v>0</x:v>
      </x:c>
      <x:c r="L19" s="30" t="n">
        <x:v>0</x:v>
      </x:c>
      <x:c r="M19" s="30" t="str"/>
      <x:c r="N19" s="44"/>
      <x:c r="O19" s="44"/>
      <x:c r="P19" s="30" t="str"/>
    </x:row>
    <x:row r="20">
      <x:c r="A20" s="30" t="str">
        <x:v>5.15</x:v>
      </x:c>
      <x:c r="B20" s="30" t="str">
        <x:v>Organizational</x:v>
      </x:c>
      <x:c r="C20" s="30" t="str">
        <x:v>Access control principles and rules</x:v>
      </x:c>
      <x:c r="D20" s="30" t="str">
        <x:v>Pending</x:v>
      </x:c>
      <x:c r="E20" s="30" t="str">
        <x:v>Not Assessed</x:v>
      </x:c>
      <x:c r="F20" s="30"/>
      <x:c r="G20" s="30"/>
      <x:c r="H20" s="30" t="str">
        <x:f>IF(OR(F20="",G20=""),"",MIN(F20,G20))</x:f>
      </x:c>
      <x:c r="I20" s="30" t="str">
        <x:f>IF(H20="","",IF(H20&gt;=4,"Effective",IF(H20&gt;=3,"Partially Effective","Ineffective")))</x:f>
      </x:c>
      <x:c r="J20" s="30" t="str"/>
      <x:c r="K20" s="30" t="n">
        <x:v>0</x:v>
      </x:c>
      <x:c r="L20" s="30" t="n">
        <x:v>0</x:v>
      </x:c>
      <x:c r="M20" s="30" t="str"/>
      <x:c r="N20" s="44"/>
      <x:c r="O20" s="44"/>
      <x:c r="P20" s="30" t="str"/>
    </x:row>
    <x:row r="21">
      <x:c r="A21" s="30" t="str">
        <x:v>5.16</x:v>
      </x:c>
      <x:c r="B21" s="30" t="str">
        <x:v>Organizational</x:v>
      </x:c>
      <x:c r="C21" s="30" t="str">
        <x:v>Identity lifecycle management</x:v>
      </x:c>
      <x:c r="D21" s="30" t="str">
        <x:v>Pending</x:v>
      </x:c>
      <x:c r="E21" s="30" t="str">
        <x:v>Not Assessed</x:v>
      </x:c>
      <x:c r="F21" s="30"/>
      <x:c r="G21" s="30"/>
      <x:c r="H21" s="30" t="str">
        <x:f>IF(OR(F21="",G21=""),"",MIN(F21,G21))</x:f>
      </x:c>
      <x:c r="I21" s="30" t="str">
        <x:f>IF(H21="","",IF(H21&gt;=4,"Effective",IF(H21&gt;=3,"Partially Effective","Ineffective")))</x:f>
      </x:c>
      <x:c r="J21" s="30" t="str"/>
      <x:c r="K21" s="30" t="n">
        <x:v>0</x:v>
      </x:c>
      <x:c r="L21" s="30" t="n">
        <x:v>0</x:v>
      </x:c>
      <x:c r="M21" s="30" t="str"/>
      <x:c r="N21" s="44"/>
      <x:c r="O21" s="44"/>
      <x:c r="P21" s="30" t="str"/>
    </x:row>
    <x:row r="22">
      <x:c r="A22" s="30" t="str">
        <x:v>5.17</x:v>
      </x:c>
      <x:c r="B22" s="30" t="str">
        <x:v>Organizational</x:v>
      </x:c>
      <x:c r="C22" s="30" t="str">
        <x:v>Protection and management of authentication information</x:v>
      </x:c>
      <x:c r="D22" s="30" t="str">
        <x:v>Pending</x:v>
      </x:c>
      <x:c r="E22" s="30" t="str">
        <x:v>Not Assessed</x:v>
      </x:c>
      <x:c r="F22" s="30"/>
      <x:c r="G22" s="30"/>
      <x:c r="H22" s="30" t="str">
        <x:f>IF(OR(F22="",G22=""),"",MIN(F22,G22))</x:f>
      </x:c>
      <x:c r="I22" s="30" t="str">
        <x:f>IF(H22="","",IF(H22&gt;=4,"Effective",IF(H22&gt;=3,"Partially Effective","Ineffective")))</x:f>
      </x:c>
      <x:c r="J22" s="30" t="str"/>
      <x:c r="K22" s="30" t="n">
        <x:v>0</x:v>
      </x:c>
      <x:c r="L22" s="30" t="n">
        <x:v>0</x:v>
      </x:c>
      <x:c r="M22" s="30" t="str"/>
      <x:c r="N22" s="44"/>
      <x:c r="O22" s="44"/>
      <x:c r="P22" s="30" t="str"/>
    </x:row>
    <x:row r="23">
      <x:c r="A23" s="30" t="str">
        <x:v>5.18</x:v>
      </x:c>
      <x:c r="B23" s="30" t="str">
        <x:v>Organizational</x:v>
      </x:c>
      <x:c r="C23" s="30" t="str">
        <x:v>Provisioning, review and removal of access rights</x:v>
      </x:c>
      <x:c r="D23" s="30" t="str">
        <x:v>Pending</x:v>
      </x:c>
      <x:c r="E23" s="30" t="str">
        <x:v>Not Assessed</x:v>
      </x:c>
      <x:c r="F23" s="30"/>
      <x:c r="G23" s="30"/>
      <x:c r="H23" s="30" t="str">
        <x:f>IF(OR(F23="",G23=""),"",MIN(F23,G23))</x:f>
      </x:c>
      <x:c r="I23" s="30" t="str">
        <x:f>IF(H23="","",IF(H23&gt;=4,"Effective",IF(H23&gt;=3,"Partially Effective","Ineffective")))</x:f>
      </x:c>
      <x:c r="J23" s="30" t="str"/>
      <x:c r="K23" s="30" t="n">
        <x:v>0</x:v>
      </x:c>
      <x:c r="L23" s="30" t="n">
        <x:v>0</x:v>
      </x:c>
      <x:c r="M23" s="30" t="str"/>
      <x:c r="N23" s="44"/>
      <x:c r="O23" s="44"/>
      <x:c r="P23" s="30" t="str"/>
    </x:row>
    <x:row r="24">
      <x:c r="A24" s="30" t="str">
        <x:v>5.19</x:v>
      </x:c>
      <x:c r="B24" s="30" t="str">
        <x:v>Organizational</x:v>
      </x:c>
      <x:c r="C24" s="30" t="str">
        <x:v>Security risk in supplier relationships</x:v>
      </x:c>
      <x:c r="D24" s="30" t="str">
        <x:v>Pending</x:v>
      </x:c>
      <x:c r="E24" s="30" t="str">
        <x:v>Not Assessed</x:v>
      </x:c>
      <x:c r="F24" s="30"/>
      <x:c r="G24" s="30"/>
      <x:c r="H24" s="30" t="str">
        <x:f>IF(OR(F24="",G24=""),"",MIN(F24,G24))</x:f>
      </x:c>
      <x:c r="I24" s="30" t="str">
        <x:f>IF(H24="","",IF(H24&gt;=4,"Effective",IF(H24&gt;=3,"Partially Effective","Ineffective")))</x:f>
      </x:c>
      <x:c r="J24" s="30" t="str"/>
      <x:c r="K24" s="30" t="n">
        <x:v>0</x:v>
      </x:c>
      <x:c r="L24" s="30" t="n">
        <x:v>0</x:v>
      </x:c>
      <x:c r="M24" s="30" t="str"/>
      <x:c r="N24" s="44"/>
      <x:c r="O24" s="44"/>
      <x:c r="P24" s="30" t="str"/>
    </x:row>
    <x:row r="25">
      <x:c r="A25" s="30" t="str">
        <x:v>5.20</x:v>
      </x:c>
      <x:c r="B25" s="30" t="str">
        <x:v>Organizational</x:v>
      </x:c>
      <x:c r="C25" s="30" t="str">
        <x:v>Security requirements in supplier agreements</x:v>
      </x:c>
      <x:c r="D25" s="30" t="str">
        <x:v>Pending</x:v>
      </x:c>
      <x:c r="E25" s="30" t="str">
        <x:v>Not Assessed</x:v>
      </x:c>
      <x:c r="F25" s="30"/>
      <x:c r="G25" s="30"/>
      <x:c r="H25" s="30" t="str">
        <x:f>IF(OR(F25="",G25=""),"",MIN(F25,G25))</x:f>
      </x:c>
      <x:c r="I25" s="30" t="str">
        <x:f>IF(H25="","",IF(H25&gt;=4,"Effective",IF(H25&gt;=3,"Partially Effective","Ineffective")))</x:f>
      </x:c>
      <x:c r="J25" s="30" t="str"/>
      <x:c r="K25" s="30" t="n">
        <x:v>0</x:v>
      </x:c>
      <x:c r="L25" s="30" t="n">
        <x:v>0</x:v>
      </x:c>
      <x:c r="M25" s="30" t="str"/>
      <x:c r="N25" s="44"/>
      <x:c r="O25" s="44"/>
      <x:c r="P25" s="30" t="str"/>
    </x:row>
    <x:row r="26">
      <x:c r="A26" s="30" t="str">
        <x:v>5.21</x:v>
      </x:c>
      <x:c r="B26" s="30" t="str">
        <x:v>Organizational</x:v>
      </x:c>
      <x:c r="C26" s="30" t="str">
        <x:v>Security risk in the ICT supply chain</x:v>
      </x:c>
      <x:c r="D26" s="30" t="str">
        <x:v>Pending</x:v>
      </x:c>
      <x:c r="E26" s="30" t="str">
        <x:v>Not Assessed</x:v>
      </x:c>
      <x:c r="F26" s="30"/>
      <x:c r="G26" s="30"/>
      <x:c r="H26" s="30" t="str">
        <x:f>IF(OR(F26="",G26=""),"",MIN(F26,G26))</x:f>
      </x:c>
      <x:c r="I26" s="30" t="str">
        <x:f>IF(H26="","",IF(H26&gt;=4,"Effective",IF(H26&gt;=3,"Partially Effective","Ineffective")))</x:f>
      </x:c>
      <x:c r="J26" s="30" t="str"/>
      <x:c r="K26" s="30" t="n">
        <x:v>0</x:v>
      </x:c>
      <x:c r="L26" s="30" t="n">
        <x:v>0</x:v>
      </x:c>
      <x:c r="M26" s="30" t="str"/>
      <x:c r="N26" s="44"/>
      <x:c r="O26" s="44"/>
      <x:c r="P26" s="30" t="str"/>
    </x:row>
    <x:row r="27">
      <x:c r="A27" s="30" t="str">
        <x:v>5.22</x:v>
      </x:c>
      <x:c r="B27" s="30" t="str">
        <x:v>Organizational</x:v>
      </x:c>
      <x:c r="C27" s="30" t="str">
        <x:v>Monitoring, review and change of supplier services</x:v>
      </x:c>
      <x:c r="D27" s="30" t="str">
        <x:v>Pending</x:v>
      </x:c>
      <x:c r="E27" s="30" t="str">
        <x:v>Not Assessed</x:v>
      </x:c>
      <x:c r="F27" s="30"/>
      <x:c r="G27" s="30"/>
      <x:c r="H27" s="30" t="str">
        <x:f>IF(OR(F27="",G27=""),"",MIN(F27,G27))</x:f>
      </x:c>
      <x:c r="I27" s="30" t="str">
        <x:f>IF(H27="","",IF(H27&gt;=4,"Effective",IF(H27&gt;=3,"Partially Effective","Ineffective")))</x:f>
      </x:c>
      <x:c r="J27" s="30" t="str"/>
      <x:c r="K27" s="30" t="n">
        <x:v>0</x:v>
      </x:c>
      <x:c r="L27" s="30" t="n">
        <x:v>0</x:v>
      </x:c>
      <x:c r="M27" s="30" t="str"/>
      <x:c r="N27" s="44"/>
      <x:c r="O27" s="44"/>
      <x:c r="P27" s="30" t="str"/>
    </x:row>
    <x:row r="28">
      <x:c r="A28" s="30" t="str">
        <x:v>5.23</x:v>
      </x:c>
      <x:c r="B28" s="30" t="str">
        <x:v>Organizational</x:v>
      </x:c>
      <x:c r="C28" s="30" t="str">
        <x:v>Security governance for cloud services</x:v>
      </x:c>
      <x:c r="D28" s="30" t="str">
        <x:v>Pending</x:v>
      </x:c>
      <x:c r="E28" s="30" t="str">
        <x:v>Not Assessed</x:v>
      </x:c>
      <x:c r="F28" s="30"/>
      <x:c r="G28" s="30"/>
      <x:c r="H28" s="30" t="str">
        <x:f>IF(OR(F28="",G28=""),"",MIN(F28,G28))</x:f>
      </x:c>
      <x:c r="I28" s="30" t="str">
        <x:f>IF(H28="","",IF(H28&gt;=4,"Effective",IF(H28&gt;=3,"Partially Effective","Ineffective")))</x:f>
      </x:c>
      <x:c r="J28" s="30" t="str"/>
      <x:c r="K28" s="30" t="n">
        <x:v>0</x:v>
      </x:c>
      <x:c r="L28" s="30" t="n">
        <x:v>0</x:v>
      </x:c>
      <x:c r="M28" s="30" t="str"/>
      <x:c r="N28" s="44"/>
      <x:c r="O28" s="44"/>
      <x:c r="P28" s="30" t="str"/>
    </x:row>
    <x:row r="29">
      <x:c r="A29" s="30" t="str">
        <x:v>5.24</x:v>
      </x:c>
      <x:c r="B29" s="30" t="str">
        <x:v>Organizational</x:v>
      </x:c>
      <x:c r="C29" s="30" t="str">
        <x:v>Incident management planning and readiness</x:v>
      </x:c>
      <x:c r="D29" s="30" t="str">
        <x:v>Pending</x:v>
      </x:c>
      <x:c r="E29" s="30" t="str">
        <x:v>Not Assessed</x:v>
      </x:c>
      <x:c r="F29" s="30"/>
      <x:c r="G29" s="30"/>
      <x:c r="H29" s="30" t="str">
        <x:f>IF(OR(F29="",G29=""),"",MIN(F29,G29))</x:f>
      </x:c>
      <x:c r="I29" s="30" t="str">
        <x:f>IF(H29="","",IF(H29&gt;=4,"Effective",IF(H29&gt;=3,"Partially Effective","Ineffective")))</x:f>
      </x:c>
      <x:c r="J29" s="30" t="str"/>
      <x:c r="K29" s="30" t="n">
        <x:v>0</x:v>
      </x:c>
      <x:c r="L29" s="30" t="n">
        <x:v>0</x:v>
      </x:c>
      <x:c r="M29" s="30" t="str"/>
      <x:c r="N29" s="44"/>
      <x:c r="O29" s="44"/>
      <x:c r="P29" s="30" t="str"/>
    </x:row>
    <x:row r="30">
      <x:c r="A30" s="30" t="str">
        <x:v>5.25</x:v>
      </x:c>
      <x:c r="B30" s="30" t="str">
        <x:v>Organizational</x:v>
      </x:c>
      <x:c r="C30" s="30" t="str">
        <x:v>Assessment and triage of security events</x:v>
      </x:c>
      <x:c r="D30" s="30" t="str">
        <x:v>Pending</x:v>
      </x:c>
      <x:c r="E30" s="30" t="str">
        <x:v>Not Assessed</x:v>
      </x:c>
      <x:c r="F30" s="30"/>
      <x:c r="G30" s="30"/>
      <x:c r="H30" s="30" t="str">
        <x:f>IF(OR(F30="",G30=""),"",MIN(F30,G30))</x:f>
      </x:c>
      <x:c r="I30" s="30" t="str">
        <x:f>IF(H30="","",IF(H30&gt;=4,"Effective",IF(H30&gt;=3,"Partially Effective","Ineffective")))</x:f>
      </x:c>
      <x:c r="J30" s="30" t="str"/>
      <x:c r="K30" s="30" t="n">
        <x:v>0</x:v>
      </x:c>
      <x:c r="L30" s="30" t="n">
        <x:v>0</x:v>
      </x:c>
      <x:c r="M30" s="30" t="str"/>
      <x:c r="N30" s="44"/>
      <x:c r="O30" s="44"/>
      <x:c r="P30" s="30" t="str"/>
    </x:row>
    <x:row r="31">
      <x:c r="A31" s="30" t="str">
        <x:v>5.26</x:v>
      </x:c>
      <x:c r="B31" s="30" t="str">
        <x:v>Organizational</x:v>
      </x:c>
      <x:c r="C31" s="30" t="str">
        <x:v>Response to information security incidents</x:v>
      </x:c>
      <x:c r="D31" s="30" t="str">
        <x:v>Pending</x:v>
      </x:c>
      <x:c r="E31" s="30" t="str">
        <x:v>Not Assessed</x:v>
      </x:c>
      <x:c r="F31" s="30"/>
      <x:c r="G31" s="30"/>
      <x:c r="H31" s="30" t="str">
        <x:f>IF(OR(F31="",G31=""),"",MIN(F31,G31))</x:f>
      </x:c>
      <x:c r="I31" s="30" t="str">
        <x:f>IF(H31="","",IF(H31&gt;=4,"Effective",IF(H31&gt;=3,"Partially Effective","Ineffective")))</x:f>
      </x:c>
      <x:c r="J31" s="30" t="str"/>
      <x:c r="K31" s="30" t="n">
        <x:v>0</x:v>
      </x:c>
      <x:c r="L31" s="30" t="n">
        <x:v>0</x:v>
      </x:c>
      <x:c r="M31" s="30" t="str"/>
      <x:c r="N31" s="44"/>
      <x:c r="O31" s="44"/>
      <x:c r="P31" s="30" t="str"/>
    </x:row>
    <x:row r="32">
      <x:c r="A32" s="30" t="str">
        <x:v>5.27</x:v>
      </x:c>
      <x:c r="B32" s="30" t="str">
        <x:v>Organizational</x:v>
      </x:c>
      <x:c r="C32" s="30" t="str">
        <x:v>Learning and improvement from incidents</x:v>
      </x:c>
      <x:c r="D32" s="30" t="str">
        <x:v>Pending</x:v>
      </x:c>
      <x:c r="E32" s="30" t="str">
        <x:v>Not Assessed</x:v>
      </x:c>
      <x:c r="F32" s="30"/>
      <x:c r="G32" s="30"/>
      <x:c r="H32" s="30" t="str">
        <x:f>IF(OR(F32="",G32=""),"",MIN(F32,G32))</x:f>
      </x:c>
      <x:c r="I32" s="30" t="str">
        <x:f>IF(H32="","",IF(H32&gt;=4,"Effective",IF(H32&gt;=3,"Partially Effective","Ineffective")))</x:f>
      </x:c>
      <x:c r="J32" s="30" t="str"/>
      <x:c r="K32" s="30" t="n">
        <x:v>0</x:v>
      </x:c>
      <x:c r="L32" s="30" t="n">
        <x:v>0</x:v>
      </x:c>
      <x:c r="M32" s="30" t="str"/>
      <x:c r="N32" s="44"/>
      <x:c r="O32" s="44"/>
      <x:c r="P32" s="30" t="str"/>
    </x:row>
    <x:row r="33">
      <x:c r="A33" s="30" t="str">
        <x:v>5.28</x:v>
      </x:c>
      <x:c r="B33" s="30" t="str">
        <x:v>Organizational</x:v>
      </x:c>
      <x:c r="C33" s="30" t="str">
        <x:v>Collection and preservation of evidence</x:v>
      </x:c>
      <x:c r="D33" s="30" t="str">
        <x:v>Pending</x:v>
      </x:c>
      <x:c r="E33" s="30" t="str">
        <x:v>Not Assessed</x:v>
      </x:c>
      <x:c r="F33" s="30"/>
      <x:c r="G33" s="30"/>
      <x:c r="H33" s="30" t="str">
        <x:f>IF(OR(F33="",G33=""),"",MIN(F33,G33))</x:f>
      </x:c>
      <x:c r="I33" s="30" t="str">
        <x:f>IF(H33="","",IF(H33&gt;=4,"Effective",IF(H33&gt;=3,"Partially Effective","Ineffective")))</x:f>
      </x:c>
      <x:c r="J33" s="30" t="str"/>
      <x:c r="K33" s="30" t="n">
        <x:v>0</x:v>
      </x:c>
      <x:c r="L33" s="30" t="n">
        <x:v>0</x:v>
      </x:c>
      <x:c r="M33" s="30" t="str"/>
      <x:c r="N33" s="44"/>
      <x:c r="O33" s="44"/>
      <x:c r="P33" s="30" t="str"/>
    </x:row>
    <x:row r="34">
      <x:c r="A34" s="30" t="str">
        <x:v>5.29</x:v>
      </x:c>
      <x:c r="B34" s="30" t="str">
        <x:v>Organizational</x:v>
      </x:c>
      <x:c r="C34" s="30" t="str">
        <x:v>Information security during disruption</x:v>
      </x:c>
      <x:c r="D34" s="30" t="str">
        <x:v>Pending</x:v>
      </x:c>
      <x:c r="E34" s="30" t="str">
        <x:v>Not Assessed</x:v>
      </x:c>
      <x:c r="F34" s="30"/>
      <x:c r="G34" s="30"/>
      <x:c r="H34" s="30" t="str">
        <x:f>IF(OR(F34="",G34=""),"",MIN(F34,G34))</x:f>
      </x:c>
      <x:c r="I34" s="30" t="str">
        <x:f>IF(H34="","",IF(H34&gt;=4,"Effective",IF(H34&gt;=3,"Partially Effective","Ineffective")))</x:f>
      </x:c>
      <x:c r="J34" s="30" t="str"/>
      <x:c r="K34" s="30" t="n">
        <x:v>0</x:v>
      </x:c>
      <x:c r="L34" s="30" t="n">
        <x:v>0</x:v>
      </x:c>
      <x:c r="M34" s="30" t="str"/>
      <x:c r="N34" s="44"/>
      <x:c r="O34" s="44"/>
      <x:c r="P34" s="30" t="str"/>
    </x:row>
    <x:row r="35">
      <x:c r="A35" s="30" t="str">
        <x:v>5.30</x:v>
      </x:c>
      <x:c r="B35" s="30" t="str">
        <x:v>Organizational</x:v>
      </x:c>
      <x:c r="C35" s="30" t="str">
        <x:v>ICT readiness supporting business continuity</x:v>
      </x:c>
      <x:c r="D35" s="30" t="str">
        <x:v>Pending</x:v>
      </x:c>
      <x:c r="E35" s="30" t="str">
        <x:v>Not Assessed</x:v>
      </x:c>
      <x:c r="F35" s="30"/>
      <x:c r="G35" s="30"/>
      <x:c r="H35" s="30" t="str">
        <x:f>IF(OR(F35="",G35=""),"",MIN(F35,G35))</x:f>
      </x:c>
      <x:c r="I35" s="30" t="str">
        <x:f>IF(H35="","",IF(H35&gt;=4,"Effective",IF(H35&gt;=3,"Partially Effective","Ineffective")))</x:f>
      </x:c>
      <x:c r="J35" s="30" t="str"/>
      <x:c r="K35" s="30" t="n">
        <x:v>0</x:v>
      </x:c>
      <x:c r="L35" s="30" t="n">
        <x:v>0</x:v>
      </x:c>
      <x:c r="M35" s="30" t="str"/>
      <x:c r="N35" s="44"/>
      <x:c r="O35" s="44"/>
      <x:c r="P35" s="30" t="str"/>
    </x:row>
    <x:row r="36">
      <x:c r="A36" s="30" t="str">
        <x:v>5.31</x:v>
      </x:c>
      <x:c r="B36" s="30" t="str">
        <x:v>Organizational</x:v>
      </x:c>
      <x:c r="C36" s="30" t="str">
        <x:v>Legal, regulatory and contractual security obligations</x:v>
      </x:c>
      <x:c r="D36" s="30" t="str">
        <x:v>Pending</x:v>
      </x:c>
      <x:c r="E36" s="30" t="str">
        <x:v>Not Assessed</x:v>
      </x:c>
      <x:c r="F36" s="30"/>
      <x:c r="G36" s="30"/>
      <x:c r="H36" s="30" t="str">
        <x:f>IF(OR(F36="",G36=""),"",MIN(F36,G36))</x:f>
      </x:c>
      <x:c r="I36" s="30" t="str">
        <x:f>IF(H36="","",IF(H36&gt;=4,"Effective",IF(H36&gt;=3,"Partially Effective","Ineffective")))</x:f>
      </x:c>
      <x:c r="J36" s="30" t="str"/>
      <x:c r="K36" s="30" t="n">
        <x:v>0</x:v>
      </x:c>
      <x:c r="L36" s="30" t="n">
        <x:v>0</x:v>
      </x:c>
      <x:c r="M36" s="30" t="str"/>
      <x:c r="N36" s="44"/>
      <x:c r="O36" s="44"/>
      <x:c r="P36" s="30" t="str"/>
    </x:row>
    <x:row r="37">
      <x:c r="A37" s="30" t="str">
        <x:v>5.32</x:v>
      </x:c>
      <x:c r="B37" s="30" t="str">
        <x:v>Organizational</x:v>
      </x:c>
      <x:c r="C37" s="30" t="str">
        <x:v>Protection of intellectual property</x:v>
      </x:c>
      <x:c r="D37" s="30" t="str">
        <x:v>Pending</x:v>
      </x:c>
      <x:c r="E37" s="30" t="str">
        <x:v>Not Assessed</x:v>
      </x:c>
      <x:c r="F37" s="30"/>
      <x:c r="G37" s="30"/>
      <x:c r="H37" s="30" t="str">
        <x:f>IF(OR(F37="",G37=""),"",MIN(F37,G37))</x:f>
      </x:c>
      <x:c r="I37" s="30" t="str">
        <x:f>IF(H37="","",IF(H37&gt;=4,"Effective",IF(H37&gt;=3,"Partially Effective","Ineffective")))</x:f>
      </x:c>
      <x:c r="J37" s="30" t="str"/>
      <x:c r="K37" s="30" t="n">
        <x:v>0</x:v>
      </x:c>
      <x:c r="L37" s="30" t="n">
        <x:v>0</x:v>
      </x:c>
      <x:c r="M37" s="30" t="str"/>
      <x:c r="N37" s="44"/>
      <x:c r="O37" s="44"/>
      <x:c r="P37" s="30" t="str"/>
    </x:row>
    <x:row r="38">
      <x:c r="A38" s="30" t="str">
        <x:v>5.33</x:v>
      </x:c>
      <x:c r="B38" s="30" t="str">
        <x:v>Organizational</x:v>
      </x:c>
      <x:c r="C38" s="30" t="str">
        <x:v>Protection and retention of records</x:v>
      </x:c>
      <x:c r="D38" s="30" t="str">
        <x:v>Pending</x:v>
      </x:c>
      <x:c r="E38" s="30" t="str">
        <x:v>Not Assessed</x:v>
      </x:c>
      <x:c r="F38" s="30"/>
      <x:c r="G38" s="30"/>
      <x:c r="H38" s="30" t="str">
        <x:f>IF(OR(F38="",G38=""),"",MIN(F38,G38))</x:f>
      </x:c>
      <x:c r="I38" s="30" t="str">
        <x:f>IF(H38="","",IF(H38&gt;=4,"Effective",IF(H38&gt;=3,"Partially Effective","Ineffective")))</x:f>
      </x:c>
      <x:c r="J38" s="30" t="str"/>
      <x:c r="K38" s="30" t="n">
        <x:v>0</x:v>
      </x:c>
      <x:c r="L38" s="30" t="n">
        <x:v>0</x:v>
      </x:c>
      <x:c r="M38" s="30" t="str"/>
      <x:c r="N38" s="44"/>
      <x:c r="O38" s="44"/>
      <x:c r="P38" s="30" t="str"/>
    </x:row>
    <x:row r="39">
      <x:c r="A39" s="30" t="str">
        <x:v>5.34</x:v>
      </x:c>
      <x:c r="B39" s="30" t="str">
        <x:v>Organizational</x:v>
      </x:c>
      <x:c r="C39" s="30" t="str">
        <x:v>Privacy and protection of personal information</x:v>
      </x:c>
      <x:c r="D39" s="30" t="str">
        <x:v>Pending</x:v>
      </x:c>
      <x:c r="E39" s="30" t="str">
        <x:v>Not Assessed</x:v>
      </x:c>
      <x:c r="F39" s="30"/>
      <x:c r="G39" s="30"/>
      <x:c r="H39" s="30" t="str">
        <x:f>IF(OR(F39="",G39=""),"",MIN(F39,G39))</x:f>
      </x:c>
      <x:c r="I39" s="30" t="str">
        <x:f>IF(H39="","",IF(H39&gt;=4,"Effective",IF(H39&gt;=3,"Partially Effective","Ineffective")))</x:f>
      </x:c>
      <x:c r="J39" s="30" t="str"/>
      <x:c r="K39" s="30" t="n">
        <x:v>0</x:v>
      </x:c>
      <x:c r="L39" s="30" t="n">
        <x:v>0</x:v>
      </x:c>
      <x:c r="M39" s="30" t="str"/>
      <x:c r="N39" s="44"/>
      <x:c r="O39" s="44"/>
      <x:c r="P39" s="30" t="str"/>
    </x:row>
    <x:row r="40">
      <x:c r="A40" s="30" t="str">
        <x:v>5.35</x:v>
      </x:c>
      <x:c r="B40" s="30" t="str">
        <x:v>Organizational</x:v>
      </x:c>
      <x:c r="C40" s="30" t="str">
        <x:v>Independent review of information security</x:v>
      </x:c>
      <x:c r="D40" s="30" t="str">
        <x:v>Pending</x:v>
      </x:c>
      <x:c r="E40" s="30" t="str">
        <x:v>Not Assessed</x:v>
      </x:c>
      <x:c r="F40" s="30"/>
      <x:c r="G40" s="30"/>
      <x:c r="H40" s="30" t="str">
        <x:f>IF(OR(F40="",G40=""),"",MIN(F40,G40))</x:f>
      </x:c>
      <x:c r="I40" s="30" t="str">
        <x:f>IF(H40="","",IF(H40&gt;=4,"Effective",IF(H40&gt;=3,"Partially Effective","Ineffective")))</x:f>
      </x:c>
      <x:c r="J40" s="30" t="str"/>
      <x:c r="K40" s="30" t="n">
        <x:v>0</x:v>
      </x:c>
      <x:c r="L40" s="30" t="n">
        <x:v>0</x:v>
      </x:c>
      <x:c r="M40" s="30" t="str"/>
      <x:c r="N40" s="44"/>
      <x:c r="O40" s="44"/>
      <x:c r="P40" s="30" t="str"/>
    </x:row>
    <x:row r="41">
      <x:c r="A41" s="30" t="str">
        <x:v>5.36</x:v>
      </x:c>
      <x:c r="B41" s="30" t="str">
        <x:v>Organizational</x:v>
      </x:c>
      <x:c r="C41" s="30" t="str">
        <x:v>Compliance with security policies, rules and standards</x:v>
      </x:c>
      <x:c r="D41" s="30" t="str">
        <x:v>Pending</x:v>
      </x:c>
      <x:c r="E41" s="30" t="str">
        <x:v>Not Assessed</x:v>
      </x:c>
      <x:c r="F41" s="30"/>
      <x:c r="G41" s="30"/>
      <x:c r="H41" s="30" t="str">
        <x:f>IF(OR(F41="",G41=""),"",MIN(F41,G41))</x:f>
      </x:c>
      <x:c r="I41" s="30" t="str">
        <x:f>IF(H41="","",IF(H41&gt;=4,"Effective",IF(H41&gt;=3,"Partially Effective","Ineffective")))</x:f>
      </x:c>
      <x:c r="J41" s="30" t="str"/>
      <x:c r="K41" s="30" t="n">
        <x:v>0</x:v>
      </x:c>
      <x:c r="L41" s="30" t="n">
        <x:v>0</x:v>
      </x:c>
      <x:c r="M41" s="30" t="str"/>
      <x:c r="N41" s="44"/>
      <x:c r="O41" s="44"/>
      <x:c r="P41" s="30" t="str"/>
    </x:row>
    <x:row r="42">
      <x:c r="A42" s="30" t="str">
        <x:v>5.37</x:v>
      </x:c>
      <x:c r="B42" s="30" t="str">
        <x:v>Organizational</x:v>
      </x:c>
      <x:c r="C42" s="30" t="str">
        <x:v>Documented operating procedures</x:v>
      </x:c>
      <x:c r="D42" s="30" t="str">
        <x:v>Pending</x:v>
      </x:c>
      <x:c r="E42" s="30" t="str">
        <x:v>Not Assessed</x:v>
      </x:c>
      <x:c r="F42" s="30"/>
      <x:c r="G42" s="30"/>
      <x:c r="H42" s="30" t="str">
        <x:f>IF(OR(F42="",G42=""),"",MIN(F42,G42))</x:f>
      </x:c>
      <x:c r="I42" s="30" t="str">
        <x:f>IF(H42="","",IF(H42&gt;=4,"Effective",IF(H42&gt;=3,"Partially Effective","Ineffective")))</x:f>
      </x:c>
      <x:c r="J42" s="30" t="str"/>
      <x:c r="K42" s="30" t="n">
        <x:v>0</x:v>
      </x:c>
      <x:c r="L42" s="30" t="n">
        <x:v>0</x:v>
      </x:c>
      <x:c r="M42" s="30" t="str"/>
      <x:c r="N42" s="44"/>
      <x:c r="O42" s="44"/>
      <x:c r="P42" s="30" t="str"/>
    </x:row>
    <x:row r="43">
      <x:c r="A43" s="30" t="str">
        <x:v>6.1</x:v>
      </x:c>
      <x:c r="B43" s="30" t="str">
        <x:v>People</x:v>
      </x:c>
      <x:c r="C43" s="30" t="str">
        <x:v>Pre-employment screening</x:v>
      </x:c>
      <x:c r="D43" s="30" t="str">
        <x:v>Pending</x:v>
      </x:c>
      <x:c r="E43" s="30" t="str">
        <x:v>Not Assessed</x:v>
      </x:c>
      <x:c r="F43" s="30"/>
      <x:c r="G43" s="30"/>
      <x:c r="H43" s="30" t="str">
        <x:f>IF(OR(F43="",G43=""),"",MIN(F43,G43))</x:f>
      </x:c>
      <x:c r="I43" s="30" t="str">
        <x:f>IF(H43="","",IF(H43&gt;=4,"Effective",IF(H43&gt;=3,"Partially Effective","Ineffective")))</x:f>
      </x:c>
      <x:c r="J43" s="30" t="str"/>
      <x:c r="K43" s="30" t="n">
        <x:v>0</x:v>
      </x:c>
      <x:c r="L43" s="30" t="n">
        <x:v>0</x:v>
      </x:c>
      <x:c r="M43" s="30" t="str"/>
      <x:c r="N43" s="44"/>
      <x:c r="O43" s="44"/>
      <x:c r="P43" s="30" t="str"/>
    </x:row>
    <x:row r="44">
      <x:c r="A44" s="30" t="str">
        <x:v>6.2</x:v>
      </x:c>
      <x:c r="B44" s="30" t="str">
        <x:v>People</x:v>
      </x:c>
      <x:c r="C44" s="30" t="str">
        <x:v>Security responsibilities in employment terms</x:v>
      </x:c>
      <x:c r="D44" s="30" t="str">
        <x:v>Pending</x:v>
      </x:c>
      <x:c r="E44" s="30" t="str">
        <x:v>Not Assessed</x:v>
      </x:c>
      <x:c r="F44" s="30"/>
      <x:c r="G44" s="30"/>
      <x:c r="H44" s="30" t="str">
        <x:f>IF(OR(F44="",G44=""),"",MIN(F44,G44))</x:f>
      </x:c>
      <x:c r="I44" s="30" t="str">
        <x:f>IF(H44="","",IF(H44&gt;=4,"Effective",IF(H44&gt;=3,"Partially Effective","Ineffective")))</x:f>
      </x:c>
      <x:c r="J44" s="30" t="str"/>
      <x:c r="K44" s="30" t="n">
        <x:v>0</x:v>
      </x:c>
      <x:c r="L44" s="30" t="n">
        <x:v>0</x:v>
      </x:c>
      <x:c r="M44" s="30" t="str"/>
      <x:c r="N44" s="44"/>
      <x:c r="O44" s="44"/>
      <x:c r="P44" s="30" t="str"/>
    </x:row>
    <x:row r="45">
      <x:c r="A45" s="30" t="str">
        <x:v>6.3</x:v>
      </x:c>
      <x:c r="B45" s="30" t="str">
        <x:v>People</x:v>
      </x:c>
      <x:c r="C45" s="30" t="str">
        <x:v>Security awareness, education and training</x:v>
      </x:c>
      <x:c r="D45" s="30" t="str">
        <x:v>Pending</x:v>
      </x:c>
      <x:c r="E45" s="30" t="str">
        <x:v>Not Assessed</x:v>
      </x:c>
      <x:c r="F45" s="30"/>
      <x:c r="G45" s="30"/>
      <x:c r="H45" s="30" t="str">
        <x:f>IF(OR(F45="",G45=""),"",MIN(F45,G45))</x:f>
      </x:c>
      <x:c r="I45" s="30" t="str">
        <x:f>IF(H45="","",IF(H45&gt;=4,"Effective",IF(H45&gt;=3,"Partially Effective","Ineffective")))</x:f>
      </x:c>
      <x:c r="J45" s="30" t="str"/>
      <x:c r="K45" s="30" t="n">
        <x:v>0</x:v>
      </x:c>
      <x:c r="L45" s="30" t="n">
        <x:v>0</x:v>
      </x:c>
      <x:c r="M45" s="30" t="str"/>
      <x:c r="N45" s="44"/>
      <x:c r="O45" s="44"/>
      <x:c r="P45" s="30" t="str"/>
    </x:row>
    <x:row r="46">
      <x:c r="A46" s="30" t="str">
        <x:v>6.4</x:v>
      </x:c>
      <x:c r="B46" s="30" t="str">
        <x:v>People</x:v>
      </x:c>
      <x:c r="C46" s="30" t="str">
        <x:v>Disciplinary process for security-related misconduct</x:v>
      </x:c>
      <x:c r="D46" s="30" t="str">
        <x:v>Pending</x:v>
      </x:c>
      <x:c r="E46" s="30" t="str">
        <x:v>Not Assessed</x:v>
      </x:c>
      <x:c r="F46" s="30"/>
      <x:c r="G46" s="30"/>
      <x:c r="H46" s="30" t="str">
        <x:f>IF(OR(F46="",G46=""),"",MIN(F46,G46))</x:f>
      </x:c>
      <x:c r="I46" s="30" t="str">
        <x:f>IF(H46="","",IF(H46&gt;=4,"Effective",IF(H46&gt;=3,"Partially Effective","Ineffective")))</x:f>
      </x:c>
      <x:c r="J46" s="30" t="str"/>
      <x:c r="K46" s="30" t="n">
        <x:v>0</x:v>
      </x:c>
      <x:c r="L46" s="30" t="n">
        <x:v>0</x:v>
      </x:c>
      <x:c r="M46" s="30" t="str"/>
      <x:c r="N46" s="44"/>
      <x:c r="O46" s="44"/>
      <x:c r="P46" s="30" t="str"/>
    </x:row>
    <x:row r="47">
      <x:c r="A47" s="30" t="str">
        <x:v>6.5</x:v>
      </x:c>
      <x:c r="B47" s="30" t="str">
        <x:v>People</x:v>
      </x:c>
      <x:c r="C47" s="30" t="str">
        <x:v>Security duties after termination or role change</x:v>
      </x:c>
      <x:c r="D47" s="30" t="str">
        <x:v>Pending</x:v>
      </x:c>
      <x:c r="E47" s="30" t="str">
        <x:v>Not Assessed</x:v>
      </x:c>
      <x:c r="F47" s="30"/>
      <x:c r="G47" s="30"/>
      <x:c r="H47" s="30" t="str">
        <x:f>IF(OR(F47="",G47=""),"",MIN(F47,G47))</x:f>
      </x:c>
      <x:c r="I47" s="30" t="str">
        <x:f>IF(H47="","",IF(H47&gt;=4,"Effective",IF(H47&gt;=3,"Partially Effective","Ineffective")))</x:f>
      </x:c>
      <x:c r="J47" s="30" t="str"/>
      <x:c r="K47" s="30" t="n">
        <x:v>0</x:v>
      </x:c>
      <x:c r="L47" s="30" t="n">
        <x:v>0</x:v>
      </x:c>
      <x:c r="M47" s="30" t="str"/>
      <x:c r="N47" s="44"/>
      <x:c r="O47" s="44"/>
      <x:c r="P47" s="30" t="str"/>
    </x:row>
    <x:row r="48">
      <x:c r="A48" s="30" t="str">
        <x:v>6.6</x:v>
      </x:c>
      <x:c r="B48" s="30" t="str">
        <x:v>People</x:v>
      </x:c>
      <x:c r="C48" s="30" t="str">
        <x:v>Confidentiality and non-disclosure commitments</x:v>
      </x:c>
      <x:c r="D48" s="30" t="str">
        <x:v>Pending</x:v>
      </x:c>
      <x:c r="E48" s="30" t="str">
        <x:v>Not Assessed</x:v>
      </x:c>
      <x:c r="F48" s="30"/>
      <x:c r="G48" s="30"/>
      <x:c r="H48" s="30" t="str">
        <x:f>IF(OR(F48="",G48=""),"",MIN(F48,G48))</x:f>
      </x:c>
      <x:c r="I48" s="30" t="str">
        <x:f>IF(H48="","",IF(H48&gt;=4,"Effective",IF(H48&gt;=3,"Partially Effective","Ineffective")))</x:f>
      </x:c>
      <x:c r="J48" s="30" t="str"/>
      <x:c r="K48" s="30" t="n">
        <x:v>0</x:v>
      </x:c>
      <x:c r="L48" s="30" t="n">
        <x:v>0</x:v>
      </x:c>
      <x:c r="M48" s="30" t="str"/>
      <x:c r="N48" s="44"/>
      <x:c r="O48" s="44"/>
      <x:c r="P48" s="30" t="str"/>
    </x:row>
    <x:row r="49">
      <x:c r="A49" s="30" t="str">
        <x:v>6.7</x:v>
      </x:c>
      <x:c r="B49" s="30" t="str">
        <x:v>People</x:v>
      </x:c>
      <x:c r="C49" s="30" t="str">
        <x:v>Security for remote working</x:v>
      </x:c>
      <x:c r="D49" s="30" t="str">
        <x:v>Pending</x:v>
      </x:c>
      <x:c r="E49" s="30" t="str">
        <x:v>Not Assessed</x:v>
      </x:c>
      <x:c r="F49" s="30"/>
      <x:c r="G49" s="30"/>
      <x:c r="H49" s="30" t="str">
        <x:f>IF(OR(F49="",G49=""),"",MIN(F49,G49))</x:f>
      </x:c>
      <x:c r="I49" s="30" t="str">
        <x:f>IF(H49="","",IF(H49&gt;=4,"Effective",IF(H49&gt;=3,"Partially Effective","Ineffective")))</x:f>
      </x:c>
      <x:c r="J49" s="30" t="str"/>
      <x:c r="K49" s="30" t="n">
        <x:v>0</x:v>
      </x:c>
      <x:c r="L49" s="30" t="n">
        <x:v>0</x:v>
      </x:c>
      <x:c r="M49" s="30" t="str"/>
      <x:c r="N49" s="44"/>
      <x:c r="O49" s="44"/>
      <x:c r="P49" s="30" t="str"/>
    </x:row>
    <x:row r="50">
      <x:c r="A50" s="30" t="str">
        <x:v>6.8</x:v>
      </x:c>
      <x:c r="B50" s="30" t="str">
        <x:v>People</x:v>
      </x:c>
      <x:c r="C50" s="30" t="str">
        <x:v>Reporting information security events</x:v>
      </x:c>
      <x:c r="D50" s="30" t="str">
        <x:v>Pending</x:v>
      </x:c>
      <x:c r="E50" s="30" t="str">
        <x:v>Not Assessed</x:v>
      </x:c>
      <x:c r="F50" s="30"/>
      <x:c r="G50" s="30"/>
      <x:c r="H50" s="30" t="str">
        <x:f>IF(OR(F50="",G50=""),"",MIN(F50,G50))</x:f>
      </x:c>
      <x:c r="I50" s="30" t="str">
        <x:f>IF(H50="","",IF(H50&gt;=4,"Effective",IF(H50&gt;=3,"Partially Effective","Ineffective")))</x:f>
      </x:c>
      <x:c r="J50" s="30" t="str"/>
      <x:c r="K50" s="30" t="n">
        <x:v>0</x:v>
      </x:c>
      <x:c r="L50" s="30" t="n">
        <x:v>0</x:v>
      </x:c>
      <x:c r="M50" s="30" t="str"/>
      <x:c r="N50" s="44"/>
      <x:c r="O50" s="44"/>
      <x:c r="P50" s="30" t="str"/>
    </x:row>
    <x:row r="51">
      <x:c r="A51" s="30" t="str">
        <x:v>7.1</x:v>
      </x:c>
      <x:c r="B51" s="30" t="str">
        <x:v>Physical</x:v>
      </x:c>
      <x:c r="C51" s="30" t="str">
        <x:v>Physical security boundaries</x:v>
      </x:c>
      <x:c r="D51" s="30" t="str">
        <x:v>Pending</x:v>
      </x:c>
      <x:c r="E51" s="30" t="str">
        <x:v>Not Assessed</x:v>
      </x:c>
      <x:c r="F51" s="30"/>
      <x:c r="G51" s="30"/>
      <x:c r="H51" s="30" t="str">
        <x:f>IF(OR(F51="",G51=""),"",MIN(F51,G51))</x:f>
      </x:c>
      <x:c r="I51" s="30" t="str">
        <x:f>IF(H51="","",IF(H51&gt;=4,"Effective",IF(H51&gt;=3,"Partially Effective","Ineffective")))</x:f>
      </x:c>
      <x:c r="J51" s="30" t="str"/>
      <x:c r="K51" s="30" t="n">
        <x:v>0</x:v>
      </x:c>
      <x:c r="L51" s="30" t="n">
        <x:v>0</x:v>
      </x:c>
      <x:c r="M51" s="30" t="str"/>
      <x:c r="N51" s="44"/>
      <x:c r="O51" s="44"/>
      <x:c r="P51" s="30" t="str"/>
    </x:row>
    <x:row r="52">
      <x:c r="A52" s="30" t="str">
        <x:v>7.2</x:v>
      </x:c>
      <x:c r="B52" s="30" t="str">
        <x:v>Physical</x:v>
      </x:c>
      <x:c r="C52" s="30" t="str">
        <x:v>Physical entry control</x:v>
      </x:c>
      <x:c r="D52" s="30" t="str">
        <x:v>Pending</x:v>
      </x:c>
      <x:c r="E52" s="30" t="str">
        <x:v>Not Assessed</x:v>
      </x:c>
      <x:c r="F52" s="30"/>
      <x:c r="G52" s="30"/>
      <x:c r="H52" s="30" t="str">
        <x:f>IF(OR(F52="",G52=""),"",MIN(F52,G52))</x:f>
      </x:c>
      <x:c r="I52" s="30" t="str">
        <x:f>IF(H52="","",IF(H52&gt;=4,"Effective",IF(H52&gt;=3,"Partially Effective","Ineffective")))</x:f>
      </x:c>
      <x:c r="J52" s="30" t="str"/>
      <x:c r="K52" s="30" t="n">
        <x:v>0</x:v>
      </x:c>
      <x:c r="L52" s="30" t="n">
        <x:v>0</x:v>
      </x:c>
      <x:c r="M52" s="30" t="str"/>
      <x:c r="N52" s="44"/>
      <x:c r="O52" s="44"/>
      <x:c r="P52" s="30" t="str"/>
    </x:row>
    <x:row r="53">
      <x:c r="A53" s="30" t="str">
        <x:v>7.3</x:v>
      </x:c>
      <x:c r="B53" s="30" t="str">
        <x:v>Physical</x:v>
      </x:c>
      <x:c r="C53" s="30" t="str">
        <x:v>Protection of offices, rooms and facilities</x:v>
      </x:c>
      <x:c r="D53" s="30" t="str">
        <x:v>Pending</x:v>
      </x:c>
      <x:c r="E53" s="30" t="str">
        <x:v>Not Assessed</x:v>
      </x:c>
      <x:c r="F53" s="30"/>
      <x:c r="G53" s="30"/>
      <x:c r="H53" s="30" t="str">
        <x:f>IF(OR(F53="",G53=""),"",MIN(F53,G53))</x:f>
      </x:c>
      <x:c r="I53" s="30" t="str">
        <x:f>IF(H53="","",IF(H53&gt;=4,"Effective",IF(H53&gt;=3,"Partially Effective","Ineffective")))</x:f>
      </x:c>
      <x:c r="J53" s="30" t="str"/>
      <x:c r="K53" s="30" t="n">
        <x:v>0</x:v>
      </x:c>
      <x:c r="L53" s="30" t="n">
        <x:v>0</x:v>
      </x:c>
      <x:c r="M53" s="30" t="str"/>
      <x:c r="N53" s="44"/>
      <x:c r="O53" s="44"/>
      <x:c r="P53" s="30" t="str"/>
    </x:row>
    <x:row r="54">
      <x:c r="A54" s="30" t="str">
        <x:v>7.4</x:v>
      </x:c>
      <x:c r="B54" s="30" t="str">
        <x:v>Physical</x:v>
      </x:c>
      <x:c r="C54" s="30" t="str">
        <x:v>Physical security monitoring</x:v>
      </x:c>
      <x:c r="D54" s="30" t="str">
        <x:v>Pending</x:v>
      </x:c>
      <x:c r="E54" s="30" t="str">
        <x:v>Not Assessed</x:v>
      </x:c>
      <x:c r="F54" s="30"/>
      <x:c r="G54" s="30"/>
      <x:c r="H54" s="30" t="str">
        <x:f>IF(OR(F54="",G54=""),"",MIN(F54,G54))</x:f>
      </x:c>
      <x:c r="I54" s="30" t="str">
        <x:f>IF(H54="","",IF(H54&gt;=4,"Effective",IF(H54&gt;=3,"Partially Effective","Ineffective")))</x:f>
      </x:c>
      <x:c r="J54" s="30" t="str"/>
      <x:c r="K54" s="30" t="n">
        <x:v>0</x:v>
      </x:c>
      <x:c r="L54" s="30" t="n">
        <x:v>0</x:v>
      </x:c>
      <x:c r="M54" s="30" t="str"/>
      <x:c r="N54" s="44"/>
      <x:c r="O54" s="44"/>
      <x:c r="P54" s="30" t="str"/>
    </x:row>
    <x:row r="55">
      <x:c r="A55" s="30" t="str">
        <x:v>7.5</x:v>
      </x:c>
      <x:c r="B55" s="30" t="str">
        <x:v>Physical</x:v>
      </x:c>
      <x:c r="C55" s="30" t="str">
        <x:v>Protection from physical and environmental threats</x:v>
      </x:c>
      <x:c r="D55" s="30" t="str">
        <x:v>Pending</x:v>
      </x:c>
      <x:c r="E55" s="30" t="str">
        <x:v>Not Assessed</x:v>
      </x:c>
      <x:c r="F55" s="30"/>
      <x:c r="G55" s="30"/>
      <x:c r="H55" s="30" t="str">
        <x:f>IF(OR(F55="",G55=""),"",MIN(F55,G55))</x:f>
      </x:c>
      <x:c r="I55" s="30" t="str">
        <x:f>IF(H55="","",IF(H55&gt;=4,"Effective",IF(H55&gt;=3,"Partially Effective","Ineffective")))</x:f>
      </x:c>
      <x:c r="J55" s="30" t="str"/>
      <x:c r="K55" s="30" t="n">
        <x:v>0</x:v>
      </x:c>
      <x:c r="L55" s="30" t="n">
        <x:v>0</x:v>
      </x:c>
      <x:c r="M55" s="30" t="str"/>
      <x:c r="N55" s="44"/>
      <x:c r="O55" s="44"/>
      <x:c r="P55" s="30" t="str"/>
    </x:row>
    <x:row r="56">
      <x:c r="A56" s="30" t="str">
        <x:v>7.6</x:v>
      </x:c>
      <x:c r="B56" s="30" t="str">
        <x:v>Physical</x:v>
      </x:c>
      <x:c r="C56" s="30" t="str">
        <x:v>Security practices in protected areas</x:v>
      </x:c>
      <x:c r="D56" s="30" t="str">
        <x:v>Pending</x:v>
      </x:c>
      <x:c r="E56" s="30" t="str">
        <x:v>Not Assessed</x:v>
      </x:c>
      <x:c r="F56" s="30"/>
      <x:c r="G56" s="30"/>
      <x:c r="H56" s="30" t="str">
        <x:f>IF(OR(F56="",G56=""),"",MIN(F56,G56))</x:f>
      </x:c>
      <x:c r="I56" s="30" t="str">
        <x:f>IF(H56="","",IF(H56&gt;=4,"Effective",IF(H56&gt;=3,"Partially Effective","Ineffective")))</x:f>
      </x:c>
      <x:c r="J56" s="30" t="str"/>
      <x:c r="K56" s="30" t="n">
        <x:v>0</x:v>
      </x:c>
      <x:c r="L56" s="30" t="n">
        <x:v>0</x:v>
      </x:c>
      <x:c r="M56" s="30" t="str"/>
      <x:c r="N56" s="44"/>
      <x:c r="O56" s="44"/>
      <x:c r="P56" s="30" t="str"/>
    </x:row>
    <x:row r="57">
      <x:c r="A57" s="30" t="str">
        <x:v>7.7</x:v>
      </x:c>
      <x:c r="B57" s="30" t="str">
        <x:v>Physical</x:v>
      </x:c>
      <x:c r="C57" s="30" t="str">
        <x:v>Clear desk and clear screen practices</x:v>
      </x:c>
      <x:c r="D57" s="30" t="str">
        <x:v>Pending</x:v>
      </x:c>
      <x:c r="E57" s="30" t="str">
        <x:v>Not Assessed</x:v>
      </x:c>
      <x:c r="F57" s="30"/>
      <x:c r="G57" s="30"/>
      <x:c r="H57" s="30" t="str">
        <x:f>IF(OR(F57="",G57=""),"",MIN(F57,G57))</x:f>
      </x:c>
      <x:c r="I57" s="30" t="str">
        <x:f>IF(H57="","",IF(H57&gt;=4,"Effective",IF(H57&gt;=3,"Partially Effective","Ineffective")))</x:f>
      </x:c>
      <x:c r="J57" s="30" t="str"/>
      <x:c r="K57" s="30" t="n">
        <x:v>0</x:v>
      </x:c>
      <x:c r="L57" s="30" t="n">
        <x:v>0</x:v>
      </x:c>
      <x:c r="M57" s="30" t="str"/>
      <x:c r="N57" s="44"/>
      <x:c r="O57" s="44"/>
      <x:c r="P57" s="30" t="str"/>
    </x:row>
    <x:row r="58">
      <x:c r="A58" s="30" t="str">
        <x:v>7.8</x:v>
      </x:c>
      <x:c r="B58" s="30" t="str">
        <x:v>Physical</x:v>
      </x:c>
      <x:c r="C58" s="30" t="str">
        <x:v>Secure placement and protection of equipment</x:v>
      </x:c>
      <x:c r="D58" s="30" t="str">
        <x:v>Pending</x:v>
      </x:c>
      <x:c r="E58" s="30" t="str">
        <x:v>Not Assessed</x:v>
      </x:c>
      <x:c r="F58" s="30"/>
      <x:c r="G58" s="30"/>
      <x:c r="H58" s="30" t="str">
        <x:f>IF(OR(F58="",G58=""),"",MIN(F58,G58))</x:f>
      </x:c>
      <x:c r="I58" s="30" t="str">
        <x:f>IF(H58="","",IF(H58&gt;=4,"Effective",IF(H58&gt;=3,"Partially Effective","Ineffective")))</x:f>
      </x:c>
      <x:c r="J58" s="30" t="str"/>
      <x:c r="K58" s="30" t="n">
        <x:v>0</x:v>
      </x:c>
      <x:c r="L58" s="30" t="n">
        <x:v>0</x:v>
      </x:c>
      <x:c r="M58" s="30" t="str"/>
      <x:c r="N58" s="44"/>
      <x:c r="O58" s="44"/>
      <x:c r="P58" s="30" t="str"/>
    </x:row>
    <x:row r="59">
      <x:c r="A59" s="30" t="str">
        <x:v>7.9</x:v>
      </x:c>
      <x:c r="B59" s="30" t="str">
        <x:v>Physical</x:v>
      </x:c>
      <x:c r="C59" s="30" t="str">
        <x:v>Security of assets used away from organizational premises</x:v>
      </x:c>
      <x:c r="D59" s="30" t="str">
        <x:v>Pending</x:v>
      </x:c>
      <x:c r="E59" s="30" t="str">
        <x:v>Not Assessed</x:v>
      </x:c>
      <x:c r="F59" s="30"/>
      <x:c r="G59" s="30"/>
      <x:c r="H59" s="30" t="str">
        <x:f>IF(OR(F59="",G59=""),"",MIN(F59,G59))</x:f>
      </x:c>
      <x:c r="I59" s="30" t="str">
        <x:f>IF(H59="","",IF(H59&gt;=4,"Effective",IF(H59&gt;=3,"Partially Effective","Ineffective")))</x:f>
      </x:c>
      <x:c r="J59" s="30" t="str"/>
      <x:c r="K59" s="30" t="n">
        <x:v>0</x:v>
      </x:c>
      <x:c r="L59" s="30" t="n">
        <x:v>0</x:v>
      </x:c>
      <x:c r="M59" s="30" t="str"/>
      <x:c r="N59" s="44"/>
      <x:c r="O59" s="44"/>
      <x:c r="P59" s="30" t="str"/>
    </x:row>
    <x:row r="60">
      <x:c r="A60" s="30" t="str">
        <x:v>7.10</x:v>
      </x:c>
      <x:c r="B60" s="30" t="str">
        <x:v>Physical</x:v>
      </x:c>
      <x:c r="C60" s="30" t="str">
        <x:v>Security of storage media</x:v>
      </x:c>
      <x:c r="D60" s="30" t="str">
        <x:v>Pending</x:v>
      </x:c>
      <x:c r="E60" s="30" t="str">
        <x:v>Not Assessed</x:v>
      </x:c>
      <x:c r="F60" s="30"/>
      <x:c r="G60" s="30"/>
      <x:c r="H60" s="30" t="str">
        <x:f>IF(OR(F60="",G60=""),"",MIN(F60,G60))</x:f>
      </x:c>
      <x:c r="I60" s="30" t="str">
        <x:f>IF(H60="","",IF(H60&gt;=4,"Effective",IF(H60&gt;=3,"Partially Effective","Ineffective")))</x:f>
      </x:c>
      <x:c r="J60" s="30" t="str"/>
      <x:c r="K60" s="30" t="n">
        <x:v>0</x:v>
      </x:c>
      <x:c r="L60" s="30" t="n">
        <x:v>0</x:v>
      </x:c>
      <x:c r="M60" s="30" t="str"/>
      <x:c r="N60" s="44"/>
      <x:c r="O60" s="44"/>
      <x:c r="P60" s="30" t="str"/>
    </x:row>
    <x:row r="61">
      <x:c r="A61" s="30" t="str">
        <x:v>7.11</x:v>
      </x:c>
      <x:c r="B61" s="30" t="str">
        <x:v>Physical</x:v>
      </x:c>
      <x:c r="C61" s="30" t="str">
        <x:v>Protection of supporting utilities</x:v>
      </x:c>
      <x:c r="D61" s="30" t="str">
        <x:v>Pending</x:v>
      </x:c>
      <x:c r="E61" s="30" t="str">
        <x:v>Not Assessed</x:v>
      </x:c>
      <x:c r="F61" s="30"/>
      <x:c r="G61" s="30"/>
      <x:c r="H61" s="30" t="str">
        <x:f>IF(OR(F61="",G61=""),"",MIN(F61,G61))</x:f>
      </x:c>
      <x:c r="I61" s="30" t="str">
        <x:f>IF(H61="","",IF(H61&gt;=4,"Effective",IF(H61&gt;=3,"Partially Effective","Ineffective")))</x:f>
      </x:c>
      <x:c r="J61" s="30" t="str"/>
      <x:c r="K61" s="30" t="n">
        <x:v>0</x:v>
      </x:c>
      <x:c r="L61" s="30" t="n">
        <x:v>0</x:v>
      </x:c>
      <x:c r="M61" s="30" t="str"/>
      <x:c r="N61" s="44"/>
      <x:c r="O61" s="44"/>
      <x:c r="P61" s="30" t="str"/>
    </x:row>
    <x:row r="62">
      <x:c r="A62" s="30" t="str">
        <x:v>7.12</x:v>
      </x:c>
      <x:c r="B62" s="30" t="str">
        <x:v>Physical</x:v>
      </x:c>
      <x:c r="C62" s="30" t="str">
        <x:v>Protection of power/data cabling</x:v>
      </x:c>
      <x:c r="D62" s="30" t="str">
        <x:v>Pending</x:v>
      </x:c>
      <x:c r="E62" s="30" t="str">
        <x:v>Not Assessed</x:v>
      </x:c>
      <x:c r="F62" s="30"/>
      <x:c r="G62" s="30"/>
      <x:c r="H62" s="30" t="str">
        <x:f>IF(OR(F62="",G62=""),"",MIN(F62,G62))</x:f>
      </x:c>
      <x:c r="I62" s="30" t="str">
        <x:f>IF(H62="","",IF(H62&gt;=4,"Effective",IF(H62&gt;=3,"Partially Effective","Ineffective")))</x:f>
      </x:c>
      <x:c r="J62" s="30" t="str"/>
      <x:c r="K62" s="30" t="n">
        <x:v>0</x:v>
      </x:c>
      <x:c r="L62" s="30" t="n">
        <x:v>0</x:v>
      </x:c>
      <x:c r="M62" s="30" t="str"/>
      <x:c r="N62" s="44"/>
      <x:c r="O62" s="44"/>
      <x:c r="P62" s="30" t="str"/>
    </x:row>
    <x:row r="63">
      <x:c r="A63" s="30" t="str">
        <x:v>7.13</x:v>
      </x:c>
      <x:c r="B63" s="30" t="str">
        <x:v>Physical</x:v>
      </x:c>
      <x:c r="C63" s="30" t="str">
        <x:v>Secure maintenance of equipment</x:v>
      </x:c>
      <x:c r="D63" s="30" t="str">
        <x:v>Pending</x:v>
      </x:c>
      <x:c r="E63" s="30" t="str">
        <x:v>Not Assessed</x:v>
      </x:c>
      <x:c r="F63" s="30"/>
      <x:c r="G63" s="30"/>
      <x:c r="H63" s="30" t="str">
        <x:f>IF(OR(F63="",G63=""),"",MIN(F63,G63))</x:f>
      </x:c>
      <x:c r="I63" s="30" t="str">
        <x:f>IF(H63="","",IF(H63&gt;=4,"Effective",IF(H63&gt;=3,"Partially Effective","Ineffective")))</x:f>
      </x:c>
      <x:c r="J63" s="30" t="str"/>
      <x:c r="K63" s="30" t="n">
        <x:v>0</x:v>
      </x:c>
      <x:c r="L63" s="30" t="n">
        <x:v>0</x:v>
      </x:c>
      <x:c r="M63" s="30" t="str"/>
      <x:c r="N63" s="44"/>
      <x:c r="O63" s="44"/>
      <x:c r="P63" s="30" t="str"/>
    </x:row>
    <x:row r="64">
      <x:c r="A64" s="30" t="str">
        <x:v>7.14</x:v>
      </x:c>
      <x:c r="B64" s="30" t="str">
        <x:v>Physical</x:v>
      </x:c>
      <x:c r="C64" s="30" t="str">
        <x:v>Secure disposal or reuse of equipment</x:v>
      </x:c>
      <x:c r="D64" s="30" t="str">
        <x:v>Pending</x:v>
      </x:c>
      <x:c r="E64" s="30" t="str">
        <x:v>Not Assessed</x:v>
      </x:c>
      <x:c r="F64" s="30"/>
      <x:c r="G64" s="30"/>
      <x:c r="H64" s="30" t="str">
        <x:f>IF(OR(F64="",G64=""),"",MIN(F64,G64))</x:f>
      </x:c>
      <x:c r="I64" s="30" t="str">
        <x:f>IF(H64="","",IF(H64&gt;=4,"Effective",IF(H64&gt;=3,"Partially Effective","Ineffective")))</x:f>
      </x:c>
      <x:c r="J64" s="30" t="str"/>
      <x:c r="K64" s="30" t="n">
        <x:v>0</x:v>
      </x:c>
      <x:c r="L64" s="30" t="n">
        <x:v>0</x:v>
      </x:c>
      <x:c r="M64" s="30" t="str"/>
      <x:c r="N64" s="44"/>
      <x:c r="O64" s="44"/>
      <x:c r="P64" s="30" t="str"/>
    </x:row>
    <x:row r="65">
      <x:c r="A65" s="30" t="str">
        <x:v>8.1</x:v>
      </x:c>
      <x:c r="B65" s="30" t="str">
        <x:v>Technological</x:v>
      </x:c>
      <x:c r="C65" s="30" t="str">
        <x:v>Security of user endpoint devices</x:v>
      </x:c>
      <x:c r="D65" s="30" t="str">
        <x:v>Pending</x:v>
      </x:c>
      <x:c r="E65" s="30" t="str">
        <x:v>Not Assessed</x:v>
      </x:c>
      <x:c r="F65" s="30"/>
      <x:c r="G65" s="30"/>
      <x:c r="H65" s="30" t="str">
        <x:f>IF(OR(F65="",G65=""),"",MIN(F65,G65))</x:f>
      </x:c>
      <x:c r="I65" s="30" t="str">
        <x:f>IF(H65="","",IF(H65&gt;=4,"Effective",IF(H65&gt;=3,"Partially Effective","Ineffective")))</x:f>
      </x:c>
      <x:c r="J65" s="30" t="str"/>
      <x:c r="K65" s="30" t="n">
        <x:v>0</x:v>
      </x:c>
      <x:c r="L65" s="30" t="n">
        <x:v>0</x:v>
      </x:c>
      <x:c r="M65" s="30" t="str"/>
      <x:c r="N65" s="44"/>
      <x:c r="O65" s="44"/>
      <x:c r="P65" s="30" t="str"/>
    </x:row>
    <x:row r="66">
      <x:c r="A66" s="30" t="str">
        <x:v>8.2</x:v>
      </x:c>
      <x:c r="B66" s="30" t="str">
        <x:v>Technological</x:v>
      </x:c>
      <x:c r="C66" s="30" t="str">
        <x:v>Control of privileged access</x:v>
      </x:c>
      <x:c r="D66" s="30" t="str">
        <x:v>Pending</x:v>
      </x:c>
      <x:c r="E66" s="30" t="str">
        <x:v>Not Assessed</x:v>
      </x:c>
      <x:c r="F66" s="30"/>
      <x:c r="G66" s="30"/>
      <x:c r="H66" s="30" t="str">
        <x:f>IF(OR(F66="",G66=""),"",MIN(F66,G66))</x:f>
      </x:c>
      <x:c r="I66" s="30" t="str">
        <x:f>IF(H66="","",IF(H66&gt;=4,"Effective",IF(H66&gt;=3,"Partially Effective","Ineffective")))</x:f>
      </x:c>
      <x:c r="J66" s="30" t="str"/>
      <x:c r="K66" s="30" t="n">
        <x:v>0</x:v>
      </x:c>
      <x:c r="L66" s="30" t="n">
        <x:v>0</x:v>
      </x:c>
      <x:c r="M66" s="30" t="str"/>
      <x:c r="N66" s="44"/>
      <x:c r="O66" s="44"/>
      <x:c r="P66" s="30" t="str"/>
    </x:row>
    <x:row r="67">
      <x:c r="A67" s="30" t="str">
        <x:v>8.3</x:v>
      </x:c>
      <x:c r="B67" s="30" t="str">
        <x:v>Technological</x:v>
      </x:c>
      <x:c r="C67" s="30" t="str">
        <x:v>Restriction of access to information</x:v>
      </x:c>
      <x:c r="D67" s="30" t="str">
        <x:v>Pending</x:v>
      </x:c>
      <x:c r="E67" s="30" t="str">
        <x:v>Not Assessed</x:v>
      </x:c>
      <x:c r="F67" s="30"/>
      <x:c r="G67" s="30"/>
      <x:c r="H67" s="30" t="str">
        <x:f>IF(OR(F67="",G67=""),"",MIN(F67,G67))</x:f>
      </x:c>
      <x:c r="I67" s="30" t="str">
        <x:f>IF(H67="","",IF(H67&gt;=4,"Effective",IF(H67&gt;=3,"Partially Effective","Ineffective")))</x:f>
      </x:c>
      <x:c r="J67" s="30" t="str"/>
      <x:c r="K67" s="30" t="n">
        <x:v>0</x:v>
      </x:c>
      <x:c r="L67" s="30" t="n">
        <x:v>0</x:v>
      </x:c>
      <x:c r="M67" s="30" t="str"/>
      <x:c r="N67" s="44"/>
      <x:c r="O67" s="44"/>
      <x:c r="P67" s="30" t="str"/>
    </x:row>
    <x:row r="68">
      <x:c r="A68" s="30" t="str">
        <x:v>8.4</x:v>
      </x:c>
      <x:c r="B68" s="30" t="str">
        <x:v>Technological</x:v>
      </x:c>
      <x:c r="C68" s="30" t="str">
        <x:v>Protection of source code access</x:v>
      </x:c>
      <x:c r="D68" s="30" t="str">
        <x:v>Pending</x:v>
      </x:c>
      <x:c r="E68" s="30" t="str">
        <x:v>Not Assessed</x:v>
      </x:c>
      <x:c r="F68" s="30"/>
      <x:c r="G68" s="30"/>
      <x:c r="H68" s="30" t="str">
        <x:f>IF(OR(F68="",G68=""),"",MIN(F68,G68))</x:f>
      </x:c>
      <x:c r="I68" s="30" t="str">
        <x:f>IF(H68="","",IF(H68&gt;=4,"Effective",IF(H68&gt;=3,"Partially Effective","Ineffective")))</x:f>
      </x:c>
      <x:c r="J68" s="30" t="str"/>
      <x:c r="K68" s="30" t="n">
        <x:v>0</x:v>
      </x:c>
      <x:c r="L68" s="30" t="n">
        <x:v>0</x:v>
      </x:c>
      <x:c r="M68" s="30" t="str"/>
      <x:c r="N68" s="44"/>
      <x:c r="O68" s="44"/>
      <x:c r="P68" s="30" t="str"/>
    </x:row>
    <x:row r="69">
      <x:c r="A69" s="30" t="str">
        <x:v>8.5</x:v>
      </x:c>
      <x:c r="B69" s="30" t="str">
        <x:v>Technological</x:v>
      </x:c>
      <x:c r="C69" s="30" t="str">
        <x:v>Secure authentication mechanisms</x:v>
      </x:c>
      <x:c r="D69" s="30" t="str">
        <x:v>Pending</x:v>
      </x:c>
      <x:c r="E69" s="30" t="str">
        <x:v>Not Assessed</x:v>
      </x:c>
      <x:c r="F69" s="30"/>
      <x:c r="G69" s="30"/>
      <x:c r="H69" s="30" t="str">
        <x:f>IF(OR(F69="",G69=""),"",MIN(F69,G69))</x:f>
      </x:c>
      <x:c r="I69" s="30" t="str">
        <x:f>IF(H69="","",IF(H69&gt;=4,"Effective",IF(H69&gt;=3,"Partially Effective","Ineffective")))</x:f>
      </x:c>
      <x:c r="J69" s="30" t="str"/>
      <x:c r="K69" s="30" t="n">
        <x:v>0</x:v>
      </x:c>
      <x:c r="L69" s="30" t="n">
        <x:v>0</x:v>
      </x:c>
      <x:c r="M69" s="30" t="str"/>
      <x:c r="N69" s="44"/>
      <x:c r="O69" s="44"/>
      <x:c r="P69" s="30" t="str"/>
    </x:row>
    <x:row r="70">
      <x:c r="A70" s="30" t="str">
        <x:v>8.6</x:v>
      </x:c>
      <x:c r="B70" s="30" t="str">
        <x:v>Technological</x:v>
      </x:c>
      <x:c r="C70" s="30" t="str">
        <x:v>Capacity management</x:v>
      </x:c>
      <x:c r="D70" s="30" t="str">
        <x:v>Pending</x:v>
      </x:c>
      <x:c r="E70" s="30" t="str">
        <x:v>Not Assessed</x:v>
      </x:c>
      <x:c r="F70" s="30"/>
      <x:c r="G70" s="30"/>
      <x:c r="H70" s="30" t="str">
        <x:f>IF(OR(F70="",G70=""),"",MIN(F70,G70))</x:f>
      </x:c>
      <x:c r="I70" s="30" t="str">
        <x:f>IF(H70="","",IF(H70&gt;=4,"Effective",IF(H70&gt;=3,"Partially Effective","Ineffective")))</x:f>
      </x:c>
      <x:c r="J70" s="30" t="str"/>
      <x:c r="K70" s="30" t="n">
        <x:v>0</x:v>
      </x:c>
      <x:c r="L70" s="30" t="n">
        <x:v>0</x:v>
      </x:c>
      <x:c r="M70" s="30" t="str"/>
      <x:c r="N70" s="44"/>
      <x:c r="O70" s="44"/>
      <x:c r="P70" s="30" t="str"/>
    </x:row>
    <x:row r="71">
      <x:c r="A71" s="30" t="str">
        <x:v>8.7</x:v>
      </x:c>
      <x:c r="B71" s="30" t="str">
        <x:v>Technological</x:v>
      </x:c>
      <x:c r="C71" s="30" t="str">
        <x:v>Protection against malware</x:v>
      </x:c>
      <x:c r="D71" s="30" t="str">
        <x:v>Pending</x:v>
      </x:c>
      <x:c r="E71" s="30" t="str">
        <x:v>Not Assessed</x:v>
      </x:c>
      <x:c r="F71" s="30"/>
      <x:c r="G71" s="30"/>
      <x:c r="H71" s="30" t="str">
        <x:f>IF(OR(F71="",G71=""),"",MIN(F71,G71))</x:f>
      </x:c>
      <x:c r="I71" s="30" t="str">
        <x:f>IF(H71="","",IF(H71&gt;=4,"Effective",IF(H71&gt;=3,"Partially Effective","Ineffective")))</x:f>
      </x:c>
      <x:c r="J71" s="30" t="str"/>
      <x:c r="K71" s="30" t="n">
        <x:v>0</x:v>
      </x:c>
      <x:c r="L71" s="30" t="n">
        <x:v>0</x:v>
      </x:c>
      <x:c r="M71" s="30" t="str"/>
      <x:c r="N71" s="44"/>
      <x:c r="O71" s="44"/>
      <x:c r="P71" s="30" t="str"/>
    </x:row>
    <x:row r="72">
      <x:c r="A72" s="30" t="str">
        <x:v>8.8</x:v>
      </x:c>
      <x:c r="B72" s="30" t="str">
        <x:v>Technological</x:v>
      </x:c>
      <x:c r="C72" s="30" t="str">
        <x:v>Management of technical vulnerabilities</x:v>
      </x:c>
      <x:c r="D72" s="30" t="str">
        <x:v>Pending</x:v>
      </x:c>
      <x:c r="E72" s="30" t="str">
        <x:v>Not Assessed</x:v>
      </x:c>
      <x:c r="F72" s="30"/>
      <x:c r="G72" s="30"/>
      <x:c r="H72" s="30" t="str">
        <x:f>IF(OR(F72="",G72=""),"",MIN(F72,G72))</x:f>
      </x:c>
      <x:c r="I72" s="30" t="str">
        <x:f>IF(H72="","",IF(H72&gt;=4,"Effective",IF(H72&gt;=3,"Partially Effective","Ineffective")))</x:f>
      </x:c>
      <x:c r="J72" s="30" t="str"/>
      <x:c r="K72" s="30" t="n">
        <x:v>0</x:v>
      </x:c>
      <x:c r="L72" s="30" t="n">
        <x:v>0</x:v>
      </x:c>
      <x:c r="M72" s="30" t="str"/>
      <x:c r="N72" s="44"/>
      <x:c r="O72" s="44"/>
      <x:c r="P72" s="30" t="str"/>
    </x:row>
    <x:row r="73">
      <x:c r="A73" s="30" t="str">
        <x:v>8.9</x:v>
      </x:c>
      <x:c r="B73" s="30" t="str">
        <x:v>Technological</x:v>
      </x:c>
      <x:c r="C73" s="30" t="str">
        <x:v>Secure configuration management</x:v>
      </x:c>
      <x:c r="D73" s="30" t="str">
        <x:v>Pending</x:v>
      </x:c>
      <x:c r="E73" s="30" t="str">
        <x:v>Not Assessed</x:v>
      </x:c>
      <x:c r="F73" s="30"/>
      <x:c r="G73" s="30"/>
      <x:c r="H73" s="30" t="str">
        <x:f>IF(OR(F73="",G73=""),"",MIN(F73,G73))</x:f>
      </x:c>
      <x:c r="I73" s="30" t="str">
        <x:f>IF(H73="","",IF(H73&gt;=4,"Effective",IF(H73&gt;=3,"Partially Effective","Ineffective")))</x:f>
      </x:c>
      <x:c r="J73" s="30" t="str"/>
      <x:c r="K73" s="30" t="n">
        <x:v>0</x:v>
      </x:c>
      <x:c r="L73" s="30" t="n">
        <x:v>0</x:v>
      </x:c>
      <x:c r="M73" s="30" t="str"/>
      <x:c r="N73" s="44"/>
      <x:c r="O73" s="44"/>
      <x:c r="P73" s="30" t="str"/>
    </x:row>
    <x:row r="74">
      <x:c r="A74" s="30" t="str">
        <x:v>8.10</x:v>
      </x:c>
      <x:c r="B74" s="30" t="str">
        <x:v>Technological</x:v>
      </x:c>
      <x:c r="C74" s="30" t="str">
        <x:v>Secure information deletion</x:v>
      </x:c>
      <x:c r="D74" s="30" t="str">
        <x:v>Pending</x:v>
      </x:c>
      <x:c r="E74" s="30" t="str">
        <x:v>Not Assessed</x:v>
      </x:c>
      <x:c r="F74" s="30"/>
      <x:c r="G74" s="30"/>
      <x:c r="H74" s="30" t="str">
        <x:f>IF(OR(F74="",G74=""),"",MIN(F74,G74))</x:f>
      </x:c>
      <x:c r="I74" s="30" t="str">
        <x:f>IF(H74="","",IF(H74&gt;=4,"Effective",IF(H74&gt;=3,"Partially Effective","Ineffective")))</x:f>
      </x:c>
      <x:c r="J74" s="30" t="str"/>
      <x:c r="K74" s="30" t="n">
        <x:v>0</x:v>
      </x:c>
      <x:c r="L74" s="30" t="n">
        <x:v>0</x:v>
      </x:c>
      <x:c r="M74" s="30" t="str"/>
      <x:c r="N74" s="44"/>
      <x:c r="O74" s="44"/>
      <x:c r="P74" s="30" t="str"/>
    </x:row>
    <x:row r="75">
      <x:c r="A75" s="30" t="str">
        <x:v>8.11</x:v>
      </x:c>
      <x:c r="B75" s="30" t="str">
        <x:v>Technological</x:v>
      </x:c>
      <x:c r="C75" s="30" t="str">
        <x:v>Data masking where appropriate</x:v>
      </x:c>
      <x:c r="D75" s="30" t="str">
        <x:v>Pending</x:v>
      </x:c>
      <x:c r="E75" s="30" t="str">
        <x:v>Not Assessed</x:v>
      </x:c>
      <x:c r="F75" s="30"/>
      <x:c r="G75" s="30"/>
      <x:c r="H75" s="30" t="str">
        <x:f>IF(OR(F75="",G75=""),"",MIN(F75,G75))</x:f>
      </x:c>
      <x:c r="I75" s="30" t="str">
        <x:f>IF(H75="","",IF(H75&gt;=4,"Effective",IF(H75&gt;=3,"Partially Effective","Ineffective")))</x:f>
      </x:c>
      <x:c r="J75" s="30" t="str"/>
      <x:c r="K75" s="30" t="n">
        <x:v>0</x:v>
      </x:c>
      <x:c r="L75" s="30" t="n">
        <x:v>0</x:v>
      </x:c>
      <x:c r="M75" s="30" t="str"/>
      <x:c r="N75" s="44"/>
      <x:c r="O75" s="44"/>
      <x:c r="P75" s="30" t="str"/>
    </x:row>
    <x:row r="76">
      <x:c r="A76" s="30" t="str">
        <x:v>8.12</x:v>
      </x:c>
      <x:c r="B76" s="30" t="str">
        <x:v>Technological</x:v>
      </x:c>
      <x:c r="C76" s="30" t="str">
        <x:v>Prevention of information leakage</x:v>
      </x:c>
      <x:c r="D76" s="30" t="str">
        <x:v>Pending</x:v>
      </x:c>
      <x:c r="E76" s="30" t="str">
        <x:v>Not Assessed</x:v>
      </x:c>
      <x:c r="F76" s="30"/>
      <x:c r="G76" s="30"/>
      <x:c r="H76" s="30" t="str">
        <x:f>IF(OR(F76="",G76=""),"",MIN(F76,G76))</x:f>
      </x:c>
      <x:c r="I76" s="30" t="str">
        <x:f>IF(H76="","",IF(H76&gt;=4,"Effective",IF(H76&gt;=3,"Partially Effective","Ineffective")))</x:f>
      </x:c>
      <x:c r="J76" s="30" t="str"/>
      <x:c r="K76" s="30" t="n">
        <x:v>0</x:v>
      </x:c>
      <x:c r="L76" s="30" t="n">
        <x:v>0</x:v>
      </x:c>
      <x:c r="M76" s="30" t="str"/>
      <x:c r="N76" s="44"/>
      <x:c r="O76" s="44"/>
      <x:c r="P76" s="30" t="str"/>
    </x:row>
    <x:row r="77">
      <x:c r="A77" s="30" t="str">
        <x:v>8.13</x:v>
      </x:c>
      <x:c r="B77" s="30" t="str">
        <x:v>Technological</x:v>
      </x:c>
      <x:c r="C77" s="30" t="str">
        <x:v>Information backup and recovery</x:v>
      </x:c>
      <x:c r="D77" s="30" t="str">
        <x:v>Pending</x:v>
      </x:c>
      <x:c r="E77" s="30" t="str">
        <x:v>Not Assessed</x:v>
      </x:c>
      <x:c r="F77" s="30"/>
      <x:c r="G77" s="30"/>
      <x:c r="H77" s="30" t="str">
        <x:f>IF(OR(F77="",G77=""),"",MIN(F77,G77))</x:f>
      </x:c>
      <x:c r="I77" s="30" t="str">
        <x:f>IF(H77="","",IF(H77&gt;=4,"Effective",IF(H77&gt;=3,"Partially Effective","Ineffective")))</x:f>
      </x:c>
      <x:c r="J77" s="30" t="str"/>
      <x:c r="K77" s="30" t="n">
        <x:v>0</x:v>
      </x:c>
      <x:c r="L77" s="30" t="n">
        <x:v>0</x:v>
      </x:c>
      <x:c r="M77" s="30" t="str"/>
      <x:c r="N77" s="44"/>
      <x:c r="O77" s="44"/>
      <x:c r="P77" s="30" t="str"/>
    </x:row>
    <x:row r="78">
      <x:c r="A78" s="30" t="str">
        <x:v>8.14</x:v>
      </x:c>
      <x:c r="B78" s="30" t="str">
        <x:v>Technological</x:v>
      </x:c>
      <x:c r="C78" s="30" t="str">
        <x:v>Redundancy of information processing facilities</x:v>
      </x:c>
      <x:c r="D78" s="30" t="str">
        <x:v>Pending</x:v>
      </x:c>
      <x:c r="E78" s="30" t="str">
        <x:v>Not Assessed</x:v>
      </x:c>
      <x:c r="F78" s="30"/>
      <x:c r="G78" s="30"/>
      <x:c r="H78" s="30" t="str">
        <x:f>IF(OR(F78="",G78=""),"",MIN(F78,G78))</x:f>
      </x:c>
      <x:c r="I78" s="30" t="str">
        <x:f>IF(H78="","",IF(H78&gt;=4,"Effective",IF(H78&gt;=3,"Partially Effective","Ineffective")))</x:f>
      </x:c>
      <x:c r="J78" s="30" t="str"/>
      <x:c r="K78" s="30" t="n">
        <x:v>0</x:v>
      </x:c>
      <x:c r="L78" s="30" t="n">
        <x:v>0</x:v>
      </x:c>
      <x:c r="M78" s="30" t="str"/>
      <x:c r="N78" s="44"/>
      <x:c r="O78" s="44"/>
      <x:c r="P78" s="30" t="str"/>
    </x:row>
    <x:row r="79">
      <x:c r="A79" s="30" t="str">
        <x:v>8.15</x:v>
      </x:c>
      <x:c r="B79" s="30" t="str">
        <x:v>Technological</x:v>
      </x:c>
      <x:c r="C79" s="30" t="str">
        <x:v>Security logging</x:v>
      </x:c>
      <x:c r="D79" s="30" t="str">
        <x:v>Pending</x:v>
      </x:c>
      <x:c r="E79" s="30" t="str">
        <x:v>Not Assessed</x:v>
      </x:c>
      <x:c r="F79" s="30"/>
      <x:c r="G79" s="30"/>
      <x:c r="H79" s="30" t="str">
        <x:f>IF(OR(F79="",G79=""),"",MIN(F79,G79))</x:f>
      </x:c>
      <x:c r="I79" s="30" t="str">
        <x:f>IF(H79="","",IF(H79&gt;=4,"Effective",IF(H79&gt;=3,"Partially Effective","Ineffective")))</x:f>
      </x:c>
      <x:c r="J79" s="30" t="str"/>
      <x:c r="K79" s="30" t="n">
        <x:v>0</x:v>
      </x:c>
      <x:c r="L79" s="30" t="n">
        <x:v>0</x:v>
      </x:c>
      <x:c r="M79" s="30" t="str"/>
      <x:c r="N79" s="44"/>
      <x:c r="O79" s="44"/>
      <x:c r="P79" s="30" t="str"/>
    </x:row>
    <x:row r="80">
      <x:c r="A80" s="30" t="str">
        <x:v>8.16</x:v>
      </x:c>
      <x:c r="B80" s="30" t="str">
        <x:v>Technological</x:v>
      </x:c>
      <x:c r="C80" s="30" t="str">
        <x:v>Security monitoring activities</x:v>
      </x:c>
      <x:c r="D80" s="30" t="str">
        <x:v>Pending</x:v>
      </x:c>
      <x:c r="E80" s="30" t="str">
        <x:v>Not Assessed</x:v>
      </x:c>
      <x:c r="F80" s="30"/>
      <x:c r="G80" s="30"/>
      <x:c r="H80" s="30" t="str">
        <x:f>IF(OR(F80="",G80=""),"",MIN(F80,G80))</x:f>
      </x:c>
      <x:c r="I80" s="30" t="str">
        <x:f>IF(H80="","",IF(H80&gt;=4,"Effective",IF(H80&gt;=3,"Partially Effective","Ineffective")))</x:f>
      </x:c>
      <x:c r="J80" s="30" t="str"/>
      <x:c r="K80" s="30" t="n">
        <x:v>0</x:v>
      </x:c>
      <x:c r="L80" s="30" t="n">
        <x:v>0</x:v>
      </x:c>
      <x:c r="M80" s="30" t="str"/>
      <x:c r="N80" s="44"/>
      <x:c r="O80" s="44"/>
      <x:c r="P80" s="30" t="str"/>
    </x:row>
    <x:row r="81">
      <x:c r="A81" s="30" t="str">
        <x:v>8.17</x:v>
      </x:c>
      <x:c r="B81" s="30" t="str">
        <x:v>Technological</x:v>
      </x:c>
      <x:c r="C81" s="30" t="str">
        <x:v>Clock synchronization</x:v>
      </x:c>
      <x:c r="D81" s="30" t="str">
        <x:v>Pending</x:v>
      </x:c>
      <x:c r="E81" s="30" t="str">
        <x:v>Not Assessed</x:v>
      </x:c>
      <x:c r="F81" s="30"/>
      <x:c r="G81" s="30"/>
      <x:c r="H81" s="30" t="str">
        <x:f>IF(OR(F81="",G81=""),"",MIN(F81,G81))</x:f>
      </x:c>
      <x:c r="I81" s="30" t="str">
        <x:f>IF(H81="","",IF(H81&gt;=4,"Effective",IF(H81&gt;=3,"Partially Effective","Ineffective")))</x:f>
      </x:c>
      <x:c r="J81" s="30" t="str"/>
      <x:c r="K81" s="30" t="n">
        <x:v>0</x:v>
      </x:c>
      <x:c r="L81" s="30" t="n">
        <x:v>0</x:v>
      </x:c>
      <x:c r="M81" s="30" t="str"/>
      <x:c r="N81" s="44"/>
      <x:c r="O81" s="44"/>
      <x:c r="P81" s="30" t="str"/>
    </x:row>
    <x:row r="82">
      <x:c r="A82" s="30" t="str">
        <x:v>8.18</x:v>
      </x:c>
      <x:c r="B82" s="30" t="str">
        <x:v>Technological</x:v>
      </x:c>
      <x:c r="C82" s="30" t="str">
        <x:v>Control of privileged utility programs</x:v>
      </x:c>
      <x:c r="D82" s="30" t="str">
        <x:v>Pending</x:v>
      </x:c>
      <x:c r="E82" s="30" t="str">
        <x:v>Not Assessed</x:v>
      </x:c>
      <x:c r="F82" s="30"/>
      <x:c r="G82" s="30"/>
      <x:c r="H82" s="30" t="str">
        <x:f>IF(OR(F82="",G82=""),"",MIN(F82,G82))</x:f>
      </x:c>
      <x:c r="I82" s="30" t="str">
        <x:f>IF(H82="","",IF(H82&gt;=4,"Effective",IF(H82&gt;=3,"Partially Effective","Ineffective")))</x:f>
      </x:c>
      <x:c r="J82" s="30" t="str"/>
      <x:c r="K82" s="30" t="n">
        <x:v>0</x:v>
      </x:c>
      <x:c r="L82" s="30" t="n">
        <x:v>0</x:v>
      </x:c>
      <x:c r="M82" s="30" t="str"/>
      <x:c r="N82" s="44"/>
      <x:c r="O82" s="44"/>
      <x:c r="P82" s="30" t="str"/>
    </x:row>
    <x:row r="83">
      <x:c r="A83" s="30" t="str">
        <x:v>8.19</x:v>
      </x:c>
      <x:c r="B83" s="30" t="str">
        <x:v>Technological</x:v>
      </x:c>
      <x:c r="C83" s="30" t="str">
        <x:v>Control of software installation on operational systems</x:v>
      </x:c>
      <x:c r="D83" s="30" t="str">
        <x:v>Pending</x:v>
      </x:c>
      <x:c r="E83" s="30" t="str">
        <x:v>Not Assessed</x:v>
      </x:c>
      <x:c r="F83" s="30"/>
      <x:c r="G83" s="30"/>
      <x:c r="H83" s="30" t="str">
        <x:f>IF(OR(F83="",G83=""),"",MIN(F83,G83))</x:f>
      </x:c>
      <x:c r="I83" s="30" t="str">
        <x:f>IF(H83="","",IF(H83&gt;=4,"Effective",IF(H83&gt;=3,"Partially Effective","Ineffective")))</x:f>
      </x:c>
      <x:c r="J83" s="30" t="str"/>
      <x:c r="K83" s="30" t="n">
        <x:v>0</x:v>
      </x:c>
      <x:c r="L83" s="30" t="n">
        <x:v>0</x:v>
      </x:c>
      <x:c r="M83" s="30" t="str"/>
      <x:c r="N83" s="44"/>
      <x:c r="O83" s="44"/>
      <x:c r="P83" s="30" t="str"/>
    </x:row>
    <x:row r="84">
      <x:c r="A84" s="30" t="str">
        <x:v>8.20</x:v>
      </x:c>
      <x:c r="B84" s="30" t="str">
        <x:v>Technological</x:v>
      </x:c>
      <x:c r="C84" s="30" t="str">
        <x:v>Network security controls</x:v>
      </x:c>
      <x:c r="D84" s="30" t="str">
        <x:v>Pending</x:v>
      </x:c>
      <x:c r="E84" s="30" t="str">
        <x:v>Not Assessed</x:v>
      </x:c>
      <x:c r="F84" s="30"/>
      <x:c r="G84" s="30"/>
      <x:c r="H84" s="30" t="str">
        <x:f>IF(OR(F84="",G84=""),"",MIN(F84,G84))</x:f>
      </x:c>
      <x:c r="I84" s="30" t="str">
        <x:f>IF(H84="","",IF(H84&gt;=4,"Effective",IF(H84&gt;=3,"Partially Effective","Ineffective")))</x:f>
      </x:c>
      <x:c r="J84" s="30" t="str"/>
      <x:c r="K84" s="30" t="n">
        <x:v>0</x:v>
      </x:c>
      <x:c r="L84" s="30" t="n">
        <x:v>0</x:v>
      </x:c>
      <x:c r="M84" s="30" t="str"/>
      <x:c r="N84" s="44"/>
      <x:c r="O84" s="44"/>
      <x:c r="P84" s="30" t="str"/>
    </x:row>
    <x:row r="85">
      <x:c r="A85" s="30" t="str">
        <x:v>8.21</x:v>
      </x:c>
      <x:c r="B85" s="30" t="str">
        <x:v>Technological</x:v>
      </x:c>
      <x:c r="C85" s="30" t="str">
        <x:v>Security of network services</x:v>
      </x:c>
      <x:c r="D85" s="30" t="str">
        <x:v>Pending</x:v>
      </x:c>
      <x:c r="E85" s="30" t="str">
        <x:v>Not Assessed</x:v>
      </x:c>
      <x:c r="F85" s="30"/>
      <x:c r="G85" s="30"/>
      <x:c r="H85" s="30" t="str">
        <x:f>IF(OR(F85="",G85=""),"",MIN(F85,G85))</x:f>
      </x:c>
      <x:c r="I85" s="30" t="str">
        <x:f>IF(H85="","",IF(H85&gt;=4,"Effective",IF(H85&gt;=3,"Partially Effective","Ineffective")))</x:f>
      </x:c>
      <x:c r="J85" s="30" t="str"/>
      <x:c r="K85" s="30" t="n">
        <x:v>0</x:v>
      </x:c>
      <x:c r="L85" s="30" t="n">
        <x:v>0</x:v>
      </x:c>
      <x:c r="M85" s="30" t="str"/>
      <x:c r="N85" s="44"/>
      <x:c r="O85" s="44"/>
      <x:c r="P85" s="30" t="str"/>
    </x:row>
    <x:row r="86">
      <x:c r="A86" s="30" t="str">
        <x:v>8.22</x:v>
      </x:c>
      <x:c r="B86" s="30" t="str">
        <x:v>Technological</x:v>
      </x:c>
      <x:c r="C86" s="30" t="str">
        <x:v>Network segregation</x:v>
      </x:c>
      <x:c r="D86" s="30" t="str">
        <x:v>Pending</x:v>
      </x:c>
      <x:c r="E86" s="30" t="str">
        <x:v>Not Assessed</x:v>
      </x:c>
      <x:c r="F86" s="30"/>
      <x:c r="G86" s="30"/>
      <x:c r="H86" s="30" t="str">
        <x:f>IF(OR(F86="",G86=""),"",MIN(F86,G86))</x:f>
      </x:c>
      <x:c r="I86" s="30" t="str">
        <x:f>IF(H86="","",IF(H86&gt;=4,"Effective",IF(H86&gt;=3,"Partially Effective","Ineffective")))</x:f>
      </x:c>
      <x:c r="J86" s="30" t="str"/>
      <x:c r="K86" s="30" t="n">
        <x:v>0</x:v>
      </x:c>
      <x:c r="L86" s="30" t="n">
        <x:v>0</x:v>
      </x:c>
      <x:c r="M86" s="30" t="str"/>
      <x:c r="N86" s="44"/>
      <x:c r="O86" s="44"/>
      <x:c r="P86" s="30" t="str"/>
    </x:row>
    <x:row r="87">
      <x:c r="A87" s="30" t="str">
        <x:v>8.23</x:v>
      </x:c>
      <x:c r="B87" s="30" t="str">
        <x:v>Technological</x:v>
      </x:c>
      <x:c r="C87" s="30" t="str">
        <x:v>Web filtering</x:v>
      </x:c>
      <x:c r="D87" s="30" t="str">
        <x:v>Pending</x:v>
      </x:c>
      <x:c r="E87" s="30" t="str">
        <x:v>Not Assessed</x:v>
      </x:c>
      <x:c r="F87" s="30"/>
      <x:c r="G87" s="30"/>
      <x:c r="H87" s="30" t="str">
        <x:f>IF(OR(F87="",G87=""),"",MIN(F87,G87))</x:f>
      </x:c>
      <x:c r="I87" s="30" t="str">
        <x:f>IF(H87="","",IF(H87&gt;=4,"Effective",IF(H87&gt;=3,"Partially Effective","Ineffective")))</x:f>
      </x:c>
      <x:c r="J87" s="30" t="str"/>
      <x:c r="K87" s="30" t="n">
        <x:v>0</x:v>
      </x:c>
      <x:c r="L87" s="30" t="n">
        <x:v>0</x:v>
      </x:c>
      <x:c r="M87" s="30" t="str"/>
      <x:c r="N87" s="44"/>
      <x:c r="O87" s="44"/>
      <x:c r="P87" s="30" t="str"/>
    </x:row>
    <x:row r="88">
      <x:c r="A88" s="30" t="str">
        <x:v>8.24</x:v>
      </x:c>
      <x:c r="B88" s="30" t="str">
        <x:v>Technological</x:v>
      </x:c>
      <x:c r="C88" s="30" t="str">
        <x:v>Use and management of cryptography</x:v>
      </x:c>
      <x:c r="D88" s="30" t="str">
        <x:v>Pending</x:v>
      </x:c>
      <x:c r="E88" s="30" t="str">
        <x:v>Not Assessed</x:v>
      </x:c>
      <x:c r="F88" s="30"/>
      <x:c r="G88" s="30"/>
      <x:c r="H88" s="30" t="str">
        <x:f>IF(OR(F88="",G88=""),"",MIN(F88,G88))</x:f>
      </x:c>
      <x:c r="I88" s="30" t="str">
        <x:f>IF(H88="","",IF(H88&gt;=4,"Effective",IF(H88&gt;=3,"Partially Effective","Ineffective")))</x:f>
      </x:c>
      <x:c r="J88" s="30" t="str"/>
      <x:c r="K88" s="30" t="n">
        <x:v>0</x:v>
      </x:c>
      <x:c r="L88" s="30" t="n">
        <x:v>0</x:v>
      </x:c>
      <x:c r="M88" s="30" t="str"/>
      <x:c r="N88" s="44"/>
      <x:c r="O88" s="44"/>
      <x:c r="P88" s="30" t="str"/>
    </x:row>
    <x:row r="89">
      <x:c r="A89" s="30" t="str">
        <x:v>8.25</x:v>
      </x:c>
      <x:c r="B89" s="30" t="str">
        <x:v>Technological</x:v>
      </x:c>
      <x:c r="C89" s="30" t="str">
        <x:v>Secure development lifecycle</x:v>
      </x:c>
      <x:c r="D89" s="30" t="str">
        <x:v>Pending</x:v>
      </x:c>
      <x:c r="E89" s="30" t="str">
        <x:v>Not Assessed</x:v>
      </x:c>
      <x:c r="F89" s="30"/>
      <x:c r="G89" s="30"/>
      <x:c r="H89" s="30" t="str">
        <x:f>IF(OR(F89="",G89=""),"",MIN(F89,G89))</x:f>
      </x:c>
      <x:c r="I89" s="30" t="str">
        <x:f>IF(H89="","",IF(H89&gt;=4,"Effective",IF(H89&gt;=3,"Partially Effective","Ineffective")))</x:f>
      </x:c>
      <x:c r="J89" s="30" t="str"/>
      <x:c r="K89" s="30" t="n">
        <x:v>0</x:v>
      </x:c>
      <x:c r="L89" s="30" t="n">
        <x:v>0</x:v>
      </x:c>
      <x:c r="M89" s="30" t="str"/>
      <x:c r="N89" s="44"/>
      <x:c r="O89" s="44"/>
      <x:c r="P89" s="30" t="str"/>
    </x:row>
    <x:row r="90">
      <x:c r="A90" s="30" t="str">
        <x:v>8.26</x:v>
      </x:c>
      <x:c r="B90" s="30" t="str">
        <x:v>Technological</x:v>
      </x:c>
      <x:c r="C90" s="30" t="str">
        <x:v>Application security requirements</x:v>
      </x:c>
      <x:c r="D90" s="30" t="str">
        <x:v>Pending</x:v>
      </x:c>
      <x:c r="E90" s="30" t="str">
        <x:v>Not Assessed</x:v>
      </x:c>
      <x:c r="F90" s="30"/>
      <x:c r="G90" s="30"/>
      <x:c r="H90" s="30" t="str">
        <x:f>IF(OR(F90="",G90=""),"",MIN(F90,G90))</x:f>
      </x:c>
      <x:c r="I90" s="30" t="str">
        <x:f>IF(H90="","",IF(H90&gt;=4,"Effective",IF(H90&gt;=3,"Partially Effective","Ineffective")))</x:f>
      </x:c>
      <x:c r="J90" s="30" t="str"/>
      <x:c r="K90" s="30" t="n">
        <x:v>0</x:v>
      </x:c>
      <x:c r="L90" s="30" t="n">
        <x:v>0</x:v>
      </x:c>
      <x:c r="M90" s="30" t="str"/>
      <x:c r="N90" s="44"/>
      <x:c r="O90" s="44"/>
      <x:c r="P90" s="30" t="str"/>
    </x:row>
    <x:row r="91">
      <x:c r="A91" s="30" t="str">
        <x:v>8.27</x:v>
      </x:c>
      <x:c r="B91" s="30" t="str">
        <x:v>Technological</x:v>
      </x:c>
      <x:c r="C91" s="30" t="str">
        <x:v>Secure architecture and engineering principles</x:v>
      </x:c>
      <x:c r="D91" s="30" t="str">
        <x:v>Pending</x:v>
      </x:c>
      <x:c r="E91" s="30" t="str">
        <x:v>Not Assessed</x:v>
      </x:c>
      <x:c r="F91" s="30"/>
      <x:c r="G91" s="30"/>
      <x:c r="H91" s="30" t="str">
        <x:f>IF(OR(F91="",G91=""),"",MIN(F91,G91))</x:f>
      </x:c>
      <x:c r="I91" s="30" t="str">
        <x:f>IF(H91="","",IF(H91&gt;=4,"Effective",IF(H91&gt;=3,"Partially Effective","Ineffective")))</x:f>
      </x:c>
      <x:c r="J91" s="30" t="str"/>
      <x:c r="K91" s="30" t="n">
        <x:v>0</x:v>
      </x:c>
      <x:c r="L91" s="30" t="n">
        <x:v>0</x:v>
      </x:c>
      <x:c r="M91" s="30" t="str"/>
      <x:c r="N91" s="44"/>
      <x:c r="O91" s="44"/>
      <x:c r="P91" s="30" t="str"/>
    </x:row>
    <x:row r="92">
      <x:c r="A92" s="30" t="str">
        <x:v>8.28</x:v>
      </x:c>
      <x:c r="B92" s="30" t="str">
        <x:v>Technological</x:v>
      </x:c>
      <x:c r="C92" s="30" t="str">
        <x:v>Secure coding practices</x:v>
      </x:c>
      <x:c r="D92" s="30" t="str">
        <x:v>Pending</x:v>
      </x:c>
      <x:c r="E92" s="30" t="str">
        <x:v>Not Assessed</x:v>
      </x:c>
      <x:c r="F92" s="30"/>
      <x:c r="G92" s="30"/>
      <x:c r="H92" s="30" t="str">
        <x:f>IF(OR(F92="",G92=""),"",MIN(F92,G92))</x:f>
      </x:c>
      <x:c r="I92" s="30" t="str">
        <x:f>IF(H92="","",IF(H92&gt;=4,"Effective",IF(H92&gt;=3,"Partially Effective","Ineffective")))</x:f>
      </x:c>
      <x:c r="J92" s="30" t="str"/>
      <x:c r="K92" s="30" t="n">
        <x:v>0</x:v>
      </x:c>
      <x:c r="L92" s="30" t="n">
        <x:v>0</x:v>
      </x:c>
      <x:c r="M92" s="30" t="str"/>
      <x:c r="N92" s="44"/>
      <x:c r="O92" s="44"/>
      <x:c r="P92" s="30" t="str"/>
    </x:row>
    <x:row r="93">
      <x:c r="A93" s="30" t="str">
        <x:v>8.29</x:v>
      </x:c>
      <x:c r="B93" s="30" t="str">
        <x:v>Technological</x:v>
      </x:c>
      <x:c r="C93" s="30" t="str">
        <x:v>Security testing during development and acceptance</x:v>
      </x:c>
      <x:c r="D93" s="30" t="str">
        <x:v>Pending</x:v>
      </x:c>
      <x:c r="E93" s="30" t="str">
        <x:v>Not Assessed</x:v>
      </x:c>
      <x:c r="F93" s="30"/>
      <x:c r="G93" s="30"/>
      <x:c r="H93" s="30" t="str">
        <x:f>IF(OR(F93="",G93=""),"",MIN(F93,G93))</x:f>
      </x:c>
      <x:c r="I93" s="30" t="str">
        <x:f>IF(H93="","",IF(H93&gt;=4,"Effective",IF(H93&gt;=3,"Partially Effective","Ineffective")))</x:f>
      </x:c>
      <x:c r="J93" s="30" t="str"/>
      <x:c r="K93" s="30" t="n">
        <x:v>0</x:v>
      </x:c>
      <x:c r="L93" s="30" t="n">
        <x:v>0</x:v>
      </x:c>
      <x:c r="M93" s="30" t="str"/>
      <x:c r="N93" s="44"/>
      <x:c r="O93" s="44"/>
      <x:c r="P93" s="30" t="str"/>
    </x:row>
    <x:row r="94">
      <x:c r="A94" s="30" t="str">
        <x:v>8.30</x:v>
      </x:c>
      <x:c r="B94" s="30" t="str">
        <x:v>Technological</x:v>
      </x:c>
      <x:c r="C94" s="30" t="str">
        <x:v>Security control of outsourced development</x:v>
      </x:c>
      <x:c r="D94" s="30" t="str">
        <x:v>Pending</x:v>
      </x:c>
      <x:c r="E94" s="30" t="str">
        <x:v>Not Assessed</x:v>
      </x:c>
      <x:c r="F94" s="30"/>
      <x:c r="G94" s="30"/>
      <x:c r="H94" s="30" t="str">
        <x:f>IF(OR(F94="",G94=""),"",MIN(F94,G94))</x:f>
      </x:c>
      <x:c r="I94" s="30" t="str">
        <x:f>IF(H94="","",IF(H94&gt;=4,"Effective",IF(H94&gt;=3,"Partially Effective","Ineffective")))</x:f>
      </x:c>
      <x:c r="J94" s="30" t="str"/>
      <x:c r="K94" s="30" t="n">
        <x:v>0</x:v>
      </x:c>
      <x:c r="L94" s="30" t="n">
        <x:v>0</x:v>
      </x:c>
      <x:c r="M94" s="30" t="str"/>
      <x:c r="N94" s="44"/>
      <x:c r="O94" s="44"/>
      <x:c r="P94" s="30" t="str"/>
    </x:row>
    <x:row r="95">
      <x:c r="A95" s="30" t="str">
        <x:v>8.31</x:v>
      </x:c>
      <x:c r="B95" s="30" t="str">
        <x:v>Technological</x:v>
      </x:c>
      <x:c r="C95" s="30" t="str">
        <x:v>Separation of development, test and production environments</x:v>
      </x:c>
      <x:c r="D95" s="30" t="str">
        <x:v>Pending</x:v>
      </x:c>
      <x:c r="E95" s="30" t="str">
        <x:v>Not Assessed</x:v>
      </x:c>
      <x:c r="F95" s="30"/>
      <x:c r="G95" s="30"/>
      <x:c r="H95" s="30" t="str">
        <x:f>IF(OR(F95="",G95=""),"",MIN(F95,G95))</x:f>
      </x:c>
      <x:c r="I95" s="30" t="str">
        <x:f>IF(H95="","",IF(H95&gt;=4,"Effective",IF(H95&gt;=3,"Partially Effective","Ineffective")))</x:f>
      </x:c>
      <x:c r="J95" s="30" t="str"/>
      <x:c r="K95" s="30" t="n">
        <x:v>0</x:v>
      </x:c>
      <x:c r="L95" s="30" t="n">
        <x:v>0</x:v>
      </x:c>
      <x:c r="M95" s="30" t="str"/>
      <x:c r="N95" s="44"/>
      <x:c r="O95" s="44"/>
      <x:c r="P95" s="30" t="str"/>
    </x:row>
    <x:row r="96">
      <x:c r="A96" s="30" t="str">
        <x:v>8.32</x:v>
      </x:c>
      <x:c r="B96" s="30" t="str">
        <x:v>Technological</x:v>
      </x:c>
      <x:c r="C96" s="30" t="str">
        <x:v>Technology change management</x:v>
      </x:c>
      <x:c r="D96" s="30" t="str">
        <x:v>Pending</x:v>
      </x:c>
      <x:c r="E96" s="30" t="str">
        <x:v>Not Assessed</x:v>
      </x:c>
      <x:c r="F96" s="30"/>
      <x:c r="G96" s="30"/>
      <x:c r="H96" s="30" t="str">
        <x:f>IF(OR(F96="",G96=""),"",MIN(F96,G96))</x:f>
      </x:c>
      <x:c r="I96" s="30" t="str">
        <x:f>IF(H96="","",IF(H96&gt;=4,"Effective",IF(H96&gt;=3,"Partially Effective","Ineffective")))</x:f>
      </x:c>
      <x:c r="J96" s="30" t="str"/>
      <x:c r="K96" s="30" t="n">
        <x:v>0</x:v>
      </x:c>
      <x:c r="L96" s="30" t="n">
        <x:v>0</x:v>
      </x:c>
      <x:c r="M96" s="30" t="str"/>
      <x:c r="N96" s="44"/>
      <x:c r="O96" s="44"/>
      <x:c r="P96" s="30" t="str"/>
    </x:row>
    <x:row r="97">
      <x:c r="A97" s="30" t="str">
        <x:v>8.33</x:v>
      </x:c>
      <x:c r="B97" s="30" t="str">
        <x:v>Technological</x:v>
      </x:c>
      <x:c r="C97" s="30" t="str">
        <x:v>Protection of test information</x:v>
      </x:c>
      <x:c r="D97" s="30" t="str">
        <x:v>Pending</x:v>
      </x:c>
      <x:c r="E97" s="30" t="str">
        <x:v>Not Assessed</x:v>
      </x:c>
      <x:c r="F97" s="30"/>
      <x:c r="G97" s="30"/>
      <x:c r="H97" s="30" t="str">
        <x:f>IF(OR(F97="",G97=""),"",MIN(F97,G97))</x:f>
      </x:c>
      <x:c r="I97" s="30" t="str">
        <x:f>IF(H97="","",IF(H97&gt;=4,"Effective",IF(H97&gt;=3,"Partially Effective","Ineffective")))</x:f>
      </x:c>
      <x:c r="J97" s="30" t="str"/>
      <x:c r="K97" s="30" t="n">
        <x:v>0</x:v>
      </x:c>
      <x:c r="L97" s="30" t="n">
        <x:v>0</x:v>
      </x:c>
      <x:c r="M97" s="30" t="str"/>
      <x:c r="N97" s="44"/>
      <x:c r="O97" s="44"/>
      <x:c r="P97" s="30" t="str"/>
    </x:row>
    <x:row r="98">
      <x:c r="A98" s="30" t="str">
        <x:v>8.34</x:v>
      </x:c>
      <x:c r="B98" s="30" t="str">
        <x:v>Technological</x:v>
      </x:c>
      <x:c r="C98" s="30" t="str">
        <x:v>Protection of information systems during audit testing</x:v>
      </x:c>
      <x:c r="D98" s="30" t="str">
        <x:v>Pending</x:v>
      </x:c>
      <x:c r="E98" s="30" t="str">
        <x:v>Not Assessed</x:v>
      </x:c>
      <x:c r="F98" s="30"/>
      <x:c r="G98" s="30"/>
      <x:c r="H98" s="30" t="str">
        <x:f>IF(OR(F98="",G98=""),"",MIN(F98,G98))</x:f>
      </x:c>
      <x:c r="I98" s="30" t="str">
        <x:f>IF(H98="","",IF(H98&gt;=4,"Effective",IF(H98&gt;=3,"Partially Effective","Ineffective")))</x:f>
      </x:c>
      <x:c r="J98" s="30" t="str"/>
      <x:c r="K98" s="30" t="n">
        <x:v>0</x:v>
      </x:c>
      <x:c r="L98" s="30" t="n">
        <x:v>0</x:v>
      </x:c>
      <x:c r="M98" s="30" t="str"/>
      <x:c r="N98" s="44"/>
      <x:c r="O98" s="44"/>
      <x:c r="P98" s="30" t="str"/>
    </x:row>
  </x:sheetData>
  <x:mergeCells>
    <x:mergeCell ref="A1:H1"/>
    <x:mergeCell ref="A2:H2"/>
    <x:mergeCell ref="A3:H3"/>
  </x:mergeCells>
  <x:conditionalFormatting sqref="E6:E98">
    <x:cfRule type="expression" dxfId="0" priority="1">
      <x:formula>E6="Implemented"</x:formula>
    </x:cfRule>
    <x:cfRule type="expression" dxfId="1" priority="2">
      <x:formula>E6="Effective"</x:formula>
    </x:cfRule>
    <x:cfRule type="expression" dxfId="2" priority="3">
      <x:formula>E6="Closed"</x:formula>
    </x:cfRule>
    <x:cfRule type="expression" dxfId="3" priority="4">
      <x:formula>E6="Completed"</x:formula>
    </x:cfRule>
    <x:cfRule type="expression" dxfId="4" priority="5">
      <x:formula>E6="Conforming"</x:formula>
    </x:cfRule>
    <x:cfRule type="expression" dxfId="5" priority="6">
      <x:formula>E6="On Track"</x:formula>
    </x:cfRule>
    <x:cfRule type="expression" dxfId="6" priority="7">
      <x:formula>E6="Partially Implemented"</x:formula>
    </x:cfRule>
    <x:cfRule type="expression" dxfId="7" priority="8">
      <x:formula>E6="Partially Effective"</x:formula>
    </x:cfRule>
    <x:cfRule type="expression" dxfId="8" priority="9">
      <x:formula>E6="In Progress"</x:formula>
    </x:cfRule>
    <x:cfRule type="expression" dxfId="9" priority="10">
      <x:formula>E6="Due Soon"</x:formula>
    </x:cfRule>
    <x:cfRule type="expression" dxfId="10" priority="11">
      <x:formula>E6="OFI"</x:formula>
    </x:cfRule>
    <x:cfRule type="expression" dxfId="11" priority="12">
      <x:formula>E6="Not Implemented"</x:formula>
    </x:cfRule>
    <x:cfRule type="expression" dxfId="12" priority="13">
      <x:formula>E6="Ineffective"</x:formula>
    </x:cfRule>
    <x:cfRule type="expression" dxfId="13" priority="14">
      <x:formula>E6="Major NC"</x:formula>
    </x:cfRule>
    <x:cfRule type="expression" dxfId="14" priority="15">
      <x:formula>E6="Minor NC"</x:formula>
    </x:cfRule>
    <x:cfRule type="expression" dxfId="15" priority="16">
      <x:formula>E6="Overdue"</x:formula>
    </x:cfRule>
    <x:cfRule type="expression" dxfId="16" priority="17">
      <x:formula>E6="Blocked"</x:formula>
    </x:cfRule>
    <x:cfRule type="expression" dxfId="17" priority="18">
      <x:formula>E6="Open"</x:formula>
    </x:cfRule>
    <x:cfRule type="expression" dxfId="18" priority="19">
      <x:formula>E6="Not Assessed"</x:formula>
    </x:cfRule>
    <x:cfRule type="expression" dxfId="19" priority="20">
      <x:formula>E6="N/A"</x:formula>
    </x:cfRule>
    <x:cfRule type="expression" dxfId="20" priority="21">
      <x:formula>E6="No Action"</x:formula>
    </x:cfRule>
  </x:conditionalFormatting>
  <x:conditionalFormatting sqref="I6:I98">
    <x:cfRule type="expression" dxfId="21" priority="22">
      <x:formula>I6="Implemented"</x:formula>
    </x:cfRule>
    <x:cfRule type="expression" dxfId="22" priority="23">
      <x:formula>I6="Effective"</x:formula>
    </x:cfRule>
    <x:cfRule type="expression" dxfId="23" priority="24">
      <x:formula>I6="Closed"</x:formula>
    </x:cfRule>
    <x:cfRule type="expression" dxfId="24" priority="25">
      <x:formula>I6="Completed"</x:formula>
    </x:cfRule>
    <x:cfRule type="expression" dxfId="25" priority="26">
      <x:formula>I6="Conforming"</x:formula>
    </x:cfRule>
    <x:cfRule type="expression" dxfId="26" priority="27">
      <x:formula>I6="On Track"</x:formula>
    </x:cfRule>
    <x:cfRule type="expression" dxfId="27" priority="28">
      <x:formula>I6="Partially Implemented"</x:formula>
    </x:cfRule>
    <x:cfRule type="expression" dxfId="28" priority="29">
      <x:formula>I6="Partially Effective"</x:formula>
    </x:cfRule>
    <x:cfRule type="expression" dxfId="29" priority="30">
      <x:formula>I6="In Progress"</x:formula>
    </x:cfRule>
    <x:cfRule type="expression" dxfId="30" priority="31">
      <x:formula>I6="Due Soon"</x:formula>
    </x:cfRule>
    <x:cfRule type="expression" dxfId="31" priority="32">
      <x:formula>I6="OFI"</x:formula>
    </x:cfRule>
    <x:cfRule type="expression" dxfId="32" priority="33">
      <x:formula>I6="Not Implemented"</x:formula>
    </x:cfRule>
    <x:cfRule type="expression" dxfId="33" priority="34">
      <x:formula>I6="Ineffective"</x:formula>
    </x:cfRule>
    <x:cfRule type="expression" dxfId="34" priority="35">
      <x:formula>I6="Major NC"</x:formula>
    </x:cfRule>
    <x:cfRule type="expression" dxfId="35" priority="36">
      <x:formula>I6="Minor NC"</x:formula>
    </x:cfRule>
    <x:cfRule type="expression" dxfId="36" priority="37">
      <x:formula>I6="Overdue"</x:formula>
    </x:cfRule>
    <x:cfRule type="expression" dxfId="37" priority="38">
      <x:formula>I6="Blocked"</x:formula>
    </x:cfRule>
    <x:cfRule type="expression" dxfId="38" priority="39">
      <x:formula>I6="Open"</x:formula>
    </x:cfRule>
    <x:cfRule type="expression" dxfId="39" priority="40">
      <x:formula>I6="Not Assessed"</x:formula>
    </x:cfRule>
    <x:cfRule type="expression" dxfId="40" priority="41">
      <x:formula>I6="N/A"</x:formula>
    </x:cfRule>
    <x:cfRule type="expression" dxfId="41" priority="42">
      <x:formula>I6="No Action"</x:formula>
    </x:cfRule>
  </x:conditionalFormatting>
  <x:conditionalFormatting sqref="H6:H98">
    <x:cfRule type="colorScale" priority="43">
      <x:colorScale>
        <x:cfvo type="min"/>
        <x:cfvo type="percentile" val="50"/>
        <x:cfvo type="max"/>
        <x:color rgb="FFF4CCCC"/>
        <x:color rgb="FFFFF2CC"/>
        <x:color rgb="FFE2F0D9"/>
      </x:colorScale>
    </x:cfRule>
  </x:conditionalFormatting>
  <x:dataValidations count="4">
    <x:dataValidation type="list" sqref="D6:D98">
      <x:formula1>"Pending,Yes,No"</x:formula1>
    </x:dataValidation>
    <x:dataValidation type="list" sqref="E6:E98">
      <x:formula1>"Not Assessed,Not Implemented,Partially Implemented,Implemented,N/A"</x:formula1>
    </x:dataValidation>
    <x:dataValidation type="whole" operator="between" sqref="F6:F98">
      <x:formula1>1</x:formula1>
      <x:formula2>5</x:formula2>
    </x:dataValidation>
    <x:dataValidation type="whole" operator="between" sqref="G6:G98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05fe51f0dac439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12" hidden="0" customWidth="1"/>
    <x:col min="7" max="7" width="14" hidden="0" customWidth="1"/>
    <x:col min="9" max="9" width="20" hidden="0" customWidth="1"/>
    <x:col min="10" max="10" width="14" hidden="0" customWidth="1"/>
  </x:cols>
  <x:sheetData>
    <x:row r="1" ht="26" customHeight="1">
      <x:c r="A1" s="5" t="str">
        <x:v>Security Control Evaluation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Domain</x:v>
      </x:c>
      <x:c r="E5" s="22" t="str">
        <x:v>Applicable</x:v>
      </x:c>
      <x:c r="F5" s="22" t="str">
        <x:v>Evaluated</x:v>
      </x:c>
      <x:c r="G5" s="22" t="str">
        <x:v>Average Score</x:v>
      </x:c>
      <x:c r="I5" s="22" t="str">
        <x:v>Domain</x:v>
      </x:c>
      <x:c r="J5" s="22" t="str">
        <x:v>Average Score</x:v>
      </x:c>
    </x:row>
    <x:row r="6">
      <x:c r="A6" s="47" t="str">
        <x:v>Total Controls</x:v>
      </x:c>
      <x:c r="B6" s="53" t="n">
        <x:f>COUNTA('Control Evaluation'!$A$6:$A$98)</x:f>
        <x:v>93</x:v>
      </x:c>
      <x:c r="D6" t="str">
        <x:v>Organizational</x:v>
      </x:c>
      <x:c r="E6" t="n">
        <x:f>COUNTIFS('Control Evaluation'!$B$6:$B$98,D6,'Control Evaluation'!$D$6:$D$98,"Yes")</x:f>
        <x:v>0</x:v>
      </x:c>
      <x:c r="F6" t="n">
        <x:f>COUNTIFS('Control Evaluation'!$B$6:$B$98,D6,'Control Evaluation'!$D$6:$D$98,"Yes",'Control Evaluation'!$H$6:$H$98,"&gt;0")</x:f>
        <x:v>0</x:v>
      </x:c>
      <x:c r="G6" s="60" t="n">
        <x:f>IFERROR(SUMIF('Control Evaluation'!$B$6:$B$98,D6,'Control Evaluation'!$H$6:$H$98)/F6,0)</x:f>
        <x:v>0</x:v>
      </x:c>
      <x:c r="I6" t="str">
        <x:v>Organizational</x:v>
      </x:c>
      <x:c r="J6" s="60" t="n">
        <x:f>G6</x:f>
        <x:v>0</x:v>
      </x:c>
    </x:row>
    <x:row r="7">
      <x:c r="A7" s="47" t="str">
        <x:v>Applicable</x:v>
      </x:c>
      <x:c r="B7" s="53" t="n">
        <x:f>COUNTIF('Control Evaluation'!$D$6:$D$98,"Yes")</x:f>
        <x:v>0</x:v>
      </x:c>
      <x:c r="D7" t="str">
        <x:v>People</x:v>
      </x:c>
      <x:c r="E7" t="n">
        <x:f>COUNTIFS('Control Evaluation'!$B$6:$B$98,D7,'Control Evaluation'!$D$6:$D$98,"Yes")</x:f>
        <x:v>0</x:v>
      </x:c>
      <x:c r="F7" t="n">
        <x:f>COUNTIFS('Control Evaluation'!$B$6:$B$98,D7,'Control Evaluation'!$D$6:$D$98,"Yes",'Control Evaluation'!$H$6:$H$98,"&gt;0")</x:f>
        <x:v>0</x:v>
      </x:c>
      <x:c r="G7" s="60" t="n">
        <x:f>IFERROR(SUMIF('Control Evaluation'!$B$6:$B$98,D7,'Control Evaluation'!$H$6:$H$98)/F7,0)</x:f>
        <x:v>0</x:v>
      </x:c>
      <x:c r="I7" t="str">
        <x:v>People</x:v>
      </x:c>
      <x:c r="J7" s="60" t="n">
        <x:f>G7</x:f>
        <x:v>0</x:v>
      </x:c>
    </x:row>
    <x:row r="8">
      <x:c r="A8" s="47" t="str">
        <x:v>Evaluated</x:v>
      </x:c>
      <x:c r="B8" s="53" t="n">
        <x:f>COUNTIFS('Control Evaluation'!$D$6:$D$98,"Yes",'Control Evaluation'!$H$6:$H$98,"&gt;0")</x:f>
        <x:v>0</x:v>
      </x:c>
      <x:c r="D8" t="str">
        <x:v>Physical</x:v>
      </x:c>
      <x:c r="E8" t="n">
        <x:f>COUNTIFS('Control Evaluation'!$B$6:$B$98,D8,'Control Evaluation'!$D$6:$D$98,"Yes")</x:f>
        <x:v>0</x:v>
      </x:c>
      <x:c r="F8" t="n">
        <x:f>COUNTIFS('Control Evaluation'!$B$6:$B$98,D8,'Control Evaluation'!$D$6:$D$98,"Yes",'Control Evaluation'!$H$6:$H$98,"&gt;0")</x:f>
        <x:v>0</x:v>
      </x:c>
      <x:c r="G8" s="60" t="n">
        <x:f>IFERROR(SUMIF('Control Evaluation'!$B$6:$B$98,D8,'Control Evaluation'!$H$6:$H$98)/F8,0)</x:f>
        <x:v>0</x:v>
      </x:c>
      <x:c r="I8" t="str">
        <x:v>Physical</x:v>
      </x:c>
      <x:c r="J8" s="60" t="n">
        <x:f>G8</x:f>
        <x:v>0</x:v>
      </x:c>
    </x:row>
    <x:row r="9">
      <x:c r="A9" s="47" t="str">
        <x:v>Effective</x:v>
      </x:c>
      <x:c r="B9" s="53" t="n">
        <x:f>COUNTIFS('Control Evaluation'!$D$6:$D$98,"Yes",'Control Evaluation'!$I$6:$I$98,"Effective")</x:f>
        <x:v>0</x:v>
      </x:c>
      <x:c r="D9" t="str">
        <x:v>Technological</x:v>
      </x:c>
      <x:c r="E9" t="n">
        <x:f>COUNTIFS('Control Evaluation'!$B$6:$B$98,D9,'Control Evaluation'!$D$6:$D$98,"Yes")</x:f>
        <x:v>0</x:v>
      </x:c>
      <x:c r="F9" t="n">
        <x:f>COUNTIFS('Control Evaluation'!$B$6:$B$98,D9,'Control Evaluation'!$D$6:$D$98,"Yes",'Control Evaluation'!$H$6:$H$98,"&gt;0")</x:f>
        <x:v>0</x:v>
      </x:c>
      <x:c r="G9" s="60" t="n">
        <x:f>IFERROR(SUMIF('Control Evaluation'!$B$6:$B$98,D9,'Control Evaluation'!$H$6:$H$98)/F9,0)</x:f>
        <x:v>0</x:v>
      </x:c>
      <x:c r="I9" t="str">
        <x:v>Technological</x:v>
      </x:c>
      <x:c r="J9" s="60" t="n">
        <x:f>G9</x:f>
        <x:v>0</x:v>
      </x:c>
    </x:row>
    <x:row r="10">
      <x:c r="A10" s="47" t="str">
        <x:v>Partially Effective</x:v>
      </x:c>
      <x:c r="B10" s="53" t="n">
        <x:f>COUNTIFS('Control Evaluation'!$D$6:$D$98,"Yes",'Control Evaluation'!$I$6:$I$98,"Partially Effective")</x:f>
        <x:v>0</x:v>
      </x:c>
    </x:row>
    <x:row r="11">
      <x:c r="A11" s="47" t="str">
        <x:v>Ineffective</x:v>
      </x:c>
      <x:c r="B11" s="53" t="n">
        <x:f>COUNTIFS('Control Evaluation'!$D$6:$D$98,"Yes",'Control Evaluation'!$I$6:$I$98,"Ineffective")</x:f>
        <x:v>0</x:v>
      </x:c>
    </x:row>
    <x:row r="12">
      <x:c r="A12" s="47" t="str">
        <x:v>Not Implemented</x:v>
      </x:c>
      <x:c r="B12" s="53" t="n">
        <x:f>COUNTIFS('Control Evaluation'!$D$6:$D$98,"Yes",'Control Evaluation'!$E$6:$E$98,"Not Implemented")</x:f>
        <x:v>0</x:v>
      </x:c>
    </x:row>
    <x:row r="13">
      <x:c r="A13" s="47" t="str">
        <x:v>Open Actions</x:v>
      </x:c>
      <x:c r="B13" s="53" t="n">
        <x:f>SUM('Control Evaluation'!$L$6:$L$98)</x:f>
        <x:v>0</x:v>
      </x:c>
    </x:row>
    <x:row r="14">
      <x:c r="A14" s="47" t="str">
        <x:v>Average Effectiveness Score</x:v>
      </x:c>
      <x:c r="B14" s="58" t="n">
        <x:f>IFERROR(SUM('Control Evaluation'!$H$6:$H$98)/COUNT('Control Evaluation'!$H$6:$H$98),0)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cb5097cef89343a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48" hidden="0" customWidth="1"/>
  </x:cols>
  <x:sheetData>
    <x:row r="1">
      <x:c r="A1" s="22" t="str">
        <x:v>Score</x:v>
      </x:c>
      <x:c r="B1" s="22" t="str">
        <x:v>Meaning</x:v>
      </x:c>
      <x:c r="C1" s="22" t="str">
        <x:v>Use</x:v>
      </x:c>
    </x:row>
    <x:row r="2">
      <x:c r="A2" t="n">
        <x:v>1</x:v>
      </x:c>
      <x:c r="B2" t="str">
        <x:v>Ineffective / absent</x:v>
      </x:c>
      <x:c r="C2" t="str">
        <x:v>No reliable control outcome</x:v>
      </x:c>
    </x:row>
    <x:row r="3">
      <x:c r="A3" t="n">
        <x:v>2</x:v>
      </x:c>
      <x:c r="B3" t="str">
        <x:v>Weak</x:v>
      </x:c>
      <x:c r="C3" t="str">
        <x:v>Material gaps or inconsistent operation</x:v>
      </x:c>
    </x:row>
    <x:row r="4">
      <x:c r="A4" t="n">
        <x:v>3</x:v>
      </x:c>
      <x:c r="B4" t="str">
        <x:v>Partially effective</x:v>
      </x:c>
      <x:c r="C4" t="str">
        <x:v>Generally operating but material improvement needed</x:v>
      </x:c>
    </x:row>
    <x:row r="5">
      <x:c r="A5" t="n">
        <x:v>4</x:v>
      </x:c>
      <x:c r="B5" t="str">
        <x:v>Effective</x:v>
      </x:c>
      <x:c r="C5" t="str">
        <x:v>Consistent operation with minor improvement opportunities</x:v>
      </x:c>
    </x:row>
    <x:row r="6">
      <x:c r="A6" t="n">
        <x:v>5</x:v>
      </x:c>
      <x:c r="B6" t="str">
        <x:v>Strong / optimized</x:v>
      </x:c>
      <x:c r="C6" t="str">
        <x:v>Effective, well evidenced and proactively improved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ISMS-RPT-002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